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<sst xmlns="http://schemas.openxmlformats.org/spreadsheetml/2006/main" count="111" uniqueCount="102">
  <si>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Հաշվետվություն</t>
  </si>
  <si>
    <t>N</t>
  </si>
  <si>
    <t>Եկամուտների անվանումը</t>
  </si>
  <si>
    <t>Տարեկան պլան</t>
  </si>
  <si>
    <t>Փաստացի</t>
  </si>
  <si>
    <t>% եռամսյակային պլանի նկատմամբ</t>
  </si>
  <si>
    <t>% տարեկան պլանի նկատմամբ</t>
  </si>
  <si>
    <t>Անշարժ գույքի հարկ</t>
  </si>
  <si>
    <t>Գույքահարկ փոխադրամիջոցների համար</t>
  </si>
  <si>
    <t>Տեղական տուրք</t>
  </si>
  <si>
    <t>Պետական տուրք</t>
  </si>
  <si>
    <t>Հողի և գույքի վարձակակալություն</t>
  </si>
  <si>
    <t>Վարչական գանձումներ</t>
  </si>
  <si>
    <t>այդ թվում աղբահանության վճար</t>
  </si>
  <si>
    <t>Մուտքեր տույժերից և նվիրաբերություններից</t>
  </si>
  <si>
    <t>Այլ եկամուտներ</t>
  </si>
  <si>
    <t>Ընդամենը սեփական եկամուտներ</t>
  </si>
  <si>
    <t>Դոտացիա</t>
  </si>
  <si>
    <t>Սուբվենցիա  /վարչական բյուջին/</t>
  </si>
  <si>
    <t>Փոխհատուցում</t>
  </si>
  <si>
    <t>Ընդամենը պաշտոնական դրամաշնորհներ</t>
  </si>
  <si>
    <t>Ընդամենը վարչական բյուջեի եկամուտներ</t>
  </si>
  <si>
    <t>Սուբվենցիա  /կապիտալ ծախսերի ֆինանսավորման  նպատակով/</t>
  </si>
  <si>
    <t xml:space="preserve">Կապիտալ ոչ պաշտոնական դրամաշնորհներ    </t>
  </si>
  <si>
    <t>Ընդամենը եկամուտներ</t>
  </si>
  <si>
    <t xml:space="preserve">                                       ԾԱԽՍԵՐ</t>
  </si>
  <si>
    <t>Ծախսերի անվանումը</t>
  </si>
  <si>
    <t>% եռամսյակային պլանով</t>
  </si>
  <si>
    <t>% տարեկան պլանով</t>
  </si>
  <si>
    <t>Աշխատավարձ և դրան հավասարեցված վճարումներ</t>
  </si>
  <si>
    <t>Ծառայությունների և ապրանքների ձեռքբերում</t>
  </si>
  <si>
    <t>Բանկային ծառայություններ</t>
  </si>
  <si>
    <t>Էներգետիկ ծառայություններ</t>
  </si>
  <si>
    <t>Կոմունալ ծառայություններ</t>
  </si>
  <si>
    <t>Կապի ծառայություն</t>
  </si>
  <si>
    <t>Ապահովագրական ծառայություններ</t>
  </si>
  <si>
    <t>¶áõÛùÇ í³ñÓ³Ï³ÉáõÃÛáõÝ</t>
  </si>
  <si>
    <t>Գործուղումների գծով ծախսեր</t>
  </si>
  <si>
    <r>
      <t>Համակարգչայաին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ծառայություններ</t>
    </r>
  </si>
  <si>
    <r>
      <t>Աշխատակազմի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մասնագիտական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զարգացման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ծառայություններ</t>
    </r>
  </si>
  <si>
    <t>2.10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</si>
  <si>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</si>
  <si>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</si>
  <si>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</si>
  <si>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</si>
  <si>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</si>
  <si>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</si>
  <si>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</si>
  <si>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</si>
  <si>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Գրասենյակային նյութեր</t>
  </si>
  <si>
    <t>Տրանսպորտային նյութեր</t>
  </si>
  <si>
    <t>2.20</t>
  </si>
  <si>
    <t>Առողջապահական նյութեր</t>
  </si>
  <si>
    <t>Կենցաղային և հանրային սննդի նյութեր</t>
  </si>
  <si>
    <t>Հատուկ նպատակային նյութեր</t>
  </si>
  <si>
    <t>Սուբսիդիաներ</t>
  </si>
  <si>
    <t>Այլ կապիտալ դրամաշնորհներ</t>
  </si>
  <si>
    <t>Սոցիալական  օգնություն</t>
  </si>
  <si>
    <t>Այլ ծախսեր</t>
  </si>
  <si>
    <t>Հարկեր, պարտադիր վճարներ և տույժեր</t>
  </si>
  <si>
    <t>Պահուստային ֆոնդ</t>
  </si>
  <si>
    <t>ԸՆԴԱՄԵՆԸ ՎԱՐՉԱԿԱՆ
ԲՅՈՒՋԵԻ  ԾԱԽՍԵՐ</t>
  </si>
  <si>
    <r>
      <t>Շենք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շինությունների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կառուցում</t>
    </r>
  </si>
  <si>
    <r>
      <t>Շենք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շինությունների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կապիտալ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վերանորոգում</t>
    </r>
  </si>
  <si>
    <t>Տրանսպորտային սարքավորումներ</t>
  </si>
  <si>
    <t>Վարչական սարքավորումներ</t>
  </si>
  <si>
    <t>Այլ մեքենա սարքավորումներ</t>
  </si>
  <si>
    <t>Գեոդեզիական քարտեզագրական ծախսեր</t>
  </si>
  <si>
    <t xml:space="preserve">Ոչ նյութական հիմնական միջոց / ՀԾ ծրագիր/ </t>
  </si>
  <si>
    <t>Նախագծահետազոտական ծախսեր</t>
  </si>
  <si>
    <t>ԸՆԴԱՄԵՆԸ ՖՈՆԴԱՅԻՆ ԲՅՈՒՋԵԻ  ԾԱԽՍԵՐ</t>
  </si>
  <si>
    <t>Ոչ ֆինանսական ակտիվների իրացումից մուտքեր</t>
  </si>
  <si>
    <t>/հողի օտարում/</t>
  </si>
  <si>
    <t>ԾԱԽՍԵՐ</t>
  </si>
  <si>
    <t> 1</t>
  </si>
  <si>
    <r>
      <t>Օրենսդիր</t>
    </r>
    <r>
      <rPr>
        <sz val="11"/>
        <color indexed="8"/>
        <rFont val="Arial"/>
        <family val="1"/>
      </rPr>
      <t xml:space="preserve"> , </t>
    </r>
    <r>
      <rPr>
        <sz val="11"/>
        <color indexed="8"/>
        <rFont val="Sylfaen"/>
        <family val="1"/>
      </rPr>
      <t>գործադիր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մարմիններ</t>
    </r>
  </si>
  <si>
    <t>Ընդհանուր բնույթի հանրային ծառայություններ</t>
  </si>
  <si>
    <t> 3</t>
  </si>
  <si>
    <r>
      <t>Քաղաքացիական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պաշտպանություն</t>
    </r>
  </si>
  <si>
    <r>
      <t>Գյուղատնտեսություն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և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ոռոգում</t>
    </r>
  </si>
  <si>
    <r>
      <t>Ճանապարհային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և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խողովակաշարային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տրանսպորտ</t>
    </r>
  </si>
  <si>
    <t>Աղբահանում</t>
  </si>
  <si>
    <t>Ջրամատակարարում</t>
  </si>
  <si>
    <r>
      <t>Փողոցների</t>
    </r>
    <r>
      <rPr>
        <sz val="11"/>
        <color indexed="8"/>
        <rFont val="Arial"/>
        <family val="1"/>
      </rPr>
      <t xml:space="preserve"> </t>
    </r>
    <r>
      <rPr>
        <sz val="11"/>
        <color indexed="8"/>
        <rFont val="Sylfaen"/>
        <family val="1"/>
      </rPr>
      <t>լուսավորում</t>
    </r>
  </si>
  <si>
    <t> 9</t>
  </si>
  <si>
    <t>Հանգիստ և մշակույթ</t>
  </si>
  <si>
    <t>Կրթություն</t>
  </si>
  <si>
    <t> 12</t>
  </si>
  <si>
    <t>Սոցիալական պաշտպանություն</t>
  </si>
  <si>
    <t>ԸՆԴԱՄԵՆԸ ԾԱԽՍԵՐ</t>
  </si>
  <si>
    <t>Այլ դոտացիա</t>
  </si>
  <si>
    <t>Առաջին
 եռամսյակի
 պլան</t>
  </si>
  <si>
    <t>Նվիրատվություն այլ շահույթ
 չհետապնդող կազմակերպություններին</t>
  </si>
  <si>
    <t>Հավելված</t>
  </si>
  <si>
    <t>Թալին համայնքի ավագանու</t>
  </si>
  <si>
    <t>2024թ-ի ապրիլի 30-ի թիվ 50-Ա որոշման</t>
  </si>
  <si>
    <t>ԾԱԽՍԵՐ          
 /գործառնական դասակարգմամբ ըստ ոլորտների/</t>
  </si>
  <si>
    <t xml:space="preserve">                                /տնտեսագիտական դասակարգմամբ/</t>
  </si>
  <si>
    <t>Պետության կողմից պատվիրակված լիազորություն</t>
  </si>
  <si>
    <r>
      <t xml:space="preserve">                                         </t>
    </r>
    <r>
      <rPr>
        <b/>
        <sz val="12"/>
        <color indexed="8"/>
        <rFont val="Sylfaen"/>
        <family val="1"/>
      </rPr>
      <t xml:space="preserve">             ԱՇԽԱՏԱԿԱԶՄԻ ՔԱՐՏՈՒՂԱՐ՝                                                 Ա. ԱՎԵՏԻՍՅԱՆ</t>
    </r>
  </si>
  <si>
    <t>1-ին եռամսյակի կատարողականի վերաբերյալ</t>
  </si>
  <si>
    <t xml:space="preserve">Թալին համայնքի 2024թ-ի բյուջեի եկամուտների և ծախսերի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</si>
</sst>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11"/>
      <color indexed="8"/>
      <name val="Sylfae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Sylfaen"/>
      <family val="1"/>
    </font>
    <font>
      <b/>
      <sz val="10"/>
      <color indexed="8"/>
      <name val="Arial"/>
      <family val="2"/>
    </font>
    <font>
      <sz val="11"/>
      <color indexed="8"/>
      <name val="Arial LatArm"/>
      <family val="2"/>
    </font>
    <font>
      <b/>
      <sz val="14"/>
      <color indexed="8"/>
      <name val="Arial"/>
      <family val="2"/>
    </font>
    <font>
      <b/>
      <sz val="12"/>
      <color indexed="8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>
        <color indexed="63"/>
      </bottom>
    </border>
    <border>
      <left>
        <color indexed="63"/>
      </left>
      <right style="medium">
        <color rgb="FF00000A"/>
      </right>
      <top style="medium">
        <color rgb="FF00000A"/>
      </top>
      <bottom>
        <color indexed="63"/>
      </bottom>
    </border>
    <border>
      <left>
        <color indexed="63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2" fillId="0" borderId="2" applyNumberFormat="0" applyFill="0" applyProtection="0">
      <alignment horizontal="center" vertical="center"/>
    </xf>
    <xf numFmtId="0" fontId="4" fillId="0" borderId="1" applyNumberFormat="0" applyFill="0" applyProtection="0">
      <alignment horizontal="center" vertical="center"/>
    </xf>
    <xf numFmtId="0" fontId="4" fillId="0" borderId="1" applyNumberFormat="0" applyFill="0" applyProtection="0">
      <alignment horizontal="center"/>
    </xf>
    <xf numFmtId="0" fontId="2" fillId="0" borderId="2" applyNumberFormat="0" applyFill="0" applyProtection="0">
      <alignment horizontal="left" vertical="center" wrapText="1"/>
    </xf>
    <xf numFmtId="0" fontId="0" fillId="0" borderId="0">
      <alignment/>
      <protection/>
    </xf>
    <xf numFmtId="4" fontId="3" fillId="0" borderId="3" applyFill="0" applyProtection="0">
      <alignment horizontal="right" vertical="center"/>
    </xf>
    <xf numFmtId="4" fontId="2" fillId="0" borderId="2" applyFill="0" applyProtection="0">
      <alignment horizontal="right" vertical="center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11" applyNumberFormat="0" applyFont="0" applyAlignment="0" applyProtection="0"/>
    <xf numFmtId="9" fontId="29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39" applyNumberFormat="1" applyFont="1" applyFill="1" applyBorder="1" applyAlignment="1" applyProtection="1">
      <alignment/>
      <protection/>
    </xf>
    <xf numFmtId="0" fontId="0" fillId="0" borderId="1" xfId="34" applyFill="1" applyAlignment="1">
      <alignment/>
    </xf>
    <xf numFmtId="0" fontId="5" fillId="33" borderId="13" xfId="39" applyFont="1" applyFill="1" applyBorder="1" applyAlignment="1">
      <alignment horizontal="center" vertical="center" wrapText="1"/>
      <protection/>
    </xf>
    <xf numFmtId="0" fontId="5" fillId="33" borderId="14" xfId="39" applyFont="1" applyFill="1" applyBorder="1" applyAlignment="1">
      <alignment vertical="center" wrapText="1"/>
      <protection/>
    </xf>
    <xf numFmtId="0" fontId="5" fillId="0" borderId="14" xfId="39" applyFont="1" applyFill="1" applyBorder="1" applyAlignment="1">
      <alignment horizontal="center" vertical="center" wrapText="1"/>
      <protection/>
    </xf>
    <xf numFmtId="0" fontId="9" fillId="0" borderId="14" xfId="39" applyFont="1" applyFill="1" applyBorder="1" applyAlignment="1">
      <alignment vertical="center" wrapText="1"/>
      <protection/>
    </xf>
    <xf numFmtId="0" fontId="5" fillId="0" borderId="15" xfId="39" applyFont="1" applyFill="1" applyBorder="1" applyAlignment="1">
      <alignment horizontal="center" vertical="center" wrapText="1"/>
      <protection/>
    </xf>
    <xf numFmtId="0" fontId="1" fillId="0" borderId="16" xfId="39" applyFont="1" applyFill="1" applyBorder="1" applyAlignment="1">
      <alignment horizontal="center" vertical="center" wrapText="1"/>
      <protection/>
    </xf>
    <xf numFmtId="0" fontId="6" fillId="0" borderId="17" xfId="39" applyFont="1" applyFill="1" applyBorder="1" applyAlignment="1">
      <alignment horizontal="right" vertical="center"/>
      <protection/>
    </xf>
    <xf numFmtId="0" fontId="8" fillId="0" borderId="17" xfId="39" applyFont="1" applyFill="1" applyBorder="1" applyAlignment="1">
      <alignment vertical="center"/>
      <protection/>
    </xf>
    <xf numFmtId="176" fontId="0" fillId="0" borderId="17" xfId="39" applyNumberFormat="1" applyFont="1" applyFill="1" applyBorder="1" applyAlignment="1">
      <alignment horizontal="right" vertical="center"/>
      <protection/>
    </xf>
    <xf numFmtId="176" fontId="0" fillId="0" borderId="17" xfId="39" applyNumberFormat="1" applyFill="1" applyBorder="1">
      <alignment/>
      <protection/>
    </xf>
    <xf numFmtId="4" fontId="2" fillId="0" borderId="2" xfId="41" applyNumberFormat="1" applyFont="1" applyFill="1" applyBorder="1" applyAlignment="1">
      <alignment horizontal="right" vertical="center"/>
    </xf>
    <xf numFmtId="176" fontId="0" fillId="0" borderId="17" xfId="39" applyNumberFormat="1" applyFill="1" applyBorder="1" applyAlignment="1">
      <alignment horizontal="center"/>
      <protection/>
    </xf>
    <xf numFmtId="176" fontId="6" fillId="0" borderId="17" xfId="39" applyNumberFormat="1" applyFont="1" applyFill="1" applyBorder="1" applyAlignment="1">
      <alignment horizontal="right" vertical="center"/>
      <protection/>
    </xf>
    <xf numFmtId="0" fontId="0" fillId="0" borderId="17" xfId="39" applyFill="1" applyBorder="1">
      <alignment/>
      <protection/>
    </xf>
    <xf numFmtId="0" fontId="8" fillId="0" borderId="17" xfId="39" applyFont="1" applyFill="1" applyBorder="1" applyAlignment="1">
      <alignment vertical="center" wrapText="1"/>
      <protection/>
    </xf>
    <xf numFmtId="2" fontId="6" fillId="0" borderId="17" xfId="39" applyNumberFormat="1" applyFont="1" applyFill="1" applyBorder="1" applyAlignment="1">
      <alignment horizontal="right" vertical="center"/>
      <protection/>
    </xf>
    <xf numFmtId="0" fontId="0" fillId="0" borderId="17" xfId="39" applyFont="1" applyFill="1" applyBorder="1">
      <alignment/>
      <protection/>
    </xf>
    <xf numFmtId="0" fontId="5" fillId="0" borderId="17" xfId="39" applyFont="1" applyFill="1" applyBorder="1" applyAlignment="1">
      <alignment vertical="center" wrapText="1"/>
      <protection/>
    </xf>
    <xf numFmtId="176" fontId="7" fillId="0" borderId="17" xfId="39" applyNumberFormat="1" applyFont="1" applyFill="1" applyBorder="1" applyAlignment="1">
      <alignment horizontal="right" vertical="center"/>
      <protection/>
    </xf>
    <xf numFmtId="176" fontId="1" fillId="0" borderId="17" xfId="39" applyNumberFormat="1" applyFont="1" applyFill="1" applyBorder="1" applyAlignment="1">
      <alignment horizontal="center"/>
      <protection/>
    </xf>
    <xf numFmtId="176" fontId="1" fillId="0" borderId="17" xfId="39" applyNumberFormat="1" applyFont="1" applyFill="1" applyBorder="1" applyAlignment="1">
      <alignment horizontal="center"/>
      <protection/>
    </xf>
    <xf numFmtId="0" fontId="7" fillId="0" borderId="17" xfId="39" applyFont="1" applyFill="1" applyBorder="1" applyAlignment="1">
      <alignment horizontal="right" vertical="center"/>
      <protection/>
    </xf>
    <xf numFmtId="176" fontId="1" fillId="0" borderId="17" xfId="39" applyNumberFormat="1" applyFont="1" applyFill="1" applyBorder="1">
      <alignment/>
      <protection/>
    </xf>
    <xf numFmtId="0" fontId="1" fillId="0" borderId="17" xfId="39" applyFont="1" applyFill="1" applyBorder="1" applyAlignment="1">
      <alignment horizontal="center"/>
      <protection/>
    </xf>
    <xf numFmtId="0" fontId="0" fillId="0" borderId="18" xfId="39" applyFill="1" applyBorder="1">
      <alignment/>
      <protection/>
    </xf>
    <xf numFmtId="176" fontId="1" fillId="0" borderId="19" xfId="39" applyNumberFormat="1" applyFont="1" applyFill="1" applyBorder="1">
      <alignment/>
      <protection/>
    </xf>
    <xf numFmtId="176" fontId="1" fillId="0" borderId="17" xfId="39" applyNumberFormat="1" applyFont="1" applyFill="1" applyBorder="1" applyAlignment="1">
      <alignment horizontal="right" vertical="center"/>
      <protection/>
    </xf>
    <xf numFmtId="176" fontId="0" fillId="0" borderId="19" xfId="39" applyNumberFormat="1" applyFill="1" applyBorder="1">
      <alignment/>
      <protection/>
    </xf>
    <xf numFmtId="0" fontId="10" fillId="0" borderId="17" xfId="39" applyFont="1" applyFill="1" applyBorder="1" applyAlignment="1">
      <alignment vertical="center" wrapText="1"/>
      <protection/>
    </xf>
    <xf numFmtId="0" fontId="0" fillId="0" borderId="19" xfId="39" applyFill="1" applyBorder="1">
      <alignment/>
      <protection/>
    </xf>
    <xf numFmtId="49" fontId="6" fillId="0" borderId="17" xfId="39" applyNumberFormat="1" applyFont="1" applyFill="1" applyBorder="1" applyAlignment="1">
      <alignment horizontal="right" vertical="center"/>
      <protection/>
    </xf>
    <xf numFmtId="0" fontId="5" fillId="0" borderId="19" xfId="39" applyFont="1" applyFill="1" applyBorder="1" applyAlignment="1">
      <alignment vertical="center" wrapText="1"/>
      <protection/>
    </xf>
    <xf numFmtId="176" fontId="5" fillId="0" borderId="20" xfId="39" applyNumberFormat="1" applyFont="1" applyFill="1" applyBorder="1" applyAlignment="1">
      <alignment vertical="center"/>
      <protection/>
    </xf>
    <xf numFmtId="0" fontId="6" fillId="0" borderId="17" xfId="39" applyFont="1" applyFill="1" applyBorder="1" applyAlignment="1">
      <alignment vertical="center"/>
      <protection/>
    </xf>
    <xf numFmtId="0" fontId="7" fillId="0" borderId="17" xfId="39" applyFont="1" applyFill="1" applyBorder="1" applyAlignment="1">
      <alignment vertical="center"/>
      <protection/>
    </xf>
    <xf numFmtId="176" fontId="0" fillId="0" borderId="20" xfId="39" applyNumberFormat="1" applyFill="1" applyBorder="1">
      <alignment/>
      <protection/>
    </xf>
    <xf numFmtId="176" fontId="11" fillId="0" borderId="19" xfId="39" applyNumberFormat="1" applyFont="1" applyFill="1" applyBorder="1" applyAlignment="1">
      <alignment horizontal="right" vertical="center"/>
      <protection/>
    </xf>
    <xf numFmtId="176" fontId="11" fillId="0" borderId="21" xfId="39" applyNumberFormat="1" applyFont="1" applyFill="1" applyBorder="1" applyAlignment="1">
      <alignment horizontal="right" vertical="center"/>
      <protection/>
    </xf>
    <xf numFmtId="0" fontId="0" fillId="0" borderId="0" xfId="39" applyFont="1" applyFill="1" applyAlignment="1">
      <alignment vertical="center"/>
      <protection/>
    </xf>
    <xf numFmtId="176" fontId="1" fillId="0" borderId="17" xfId="39" applyNumberFormat="1" applyFont="1" applyFill="1" applyBorder="1" applyAlignment="1">
      <alignment horizontal="center"/>
      <protection/>
    </xf>
    <xf numFmtId="0" fontId="6" fillId="0" borderId="22" xfId="39" applyFont="1" applyFill="1" applyBorder="1" applyAlignment="1">
      <alignment vertical="center"/>
      <protection/>
    </xf>
    <xf numFmtId="176" fontId="7" fillId="0" borderId="22" xfId="39" applyNumberFormat="1" applyFont="1" applyFill="1" applyBorder="1" applyAlignment="1">
      <alignment horizontal="right" vertical="center"/>
      <protection/>
    </xf>
    <xf numFmtId="176" fontId="0" fillId="0" borderId="18" xfId="39" applyNumberFormat="1" applyFill="1" applyBorder="1" applyAlignment="1">
      <alignment horizontal="center"/>
      <protection/>
    </xf>
    <xf numFmtId="0" fontId="6" fillId="0" borderId="18" xfId="39" applyFont="1" applyFill="1" applyBorder="1" applyAlignment="1">
      <alignment horizontal="right" vertical="center"/>
      <protection/>
    </xf>
    <xf numFmtId="0" fontId="6" fillId="0" borderId="22" xfId="39" applyFont="1" applyFill="1" applyBorder="1" applyAlignment="1">
      <alignment horizontal="right" vertical="center"/>
      <protection/>
    </xf>
    <xf numFmtId="0" fontId="8" fillId="0" borderId="22" xfId="39" applyFont="1" applyFill="1" applyBorder="1" applyAlignment="1">
      <alignment vertical="center" wrapText="1"/>
      <protection/>
    </xf>
    <xf numFmtId="0" fontId="7" fillId="0" borderId="18" xfId="39" applyFont="1" applyFill="1" applyBorder="1" applyAlignment="1">
      <alignment horizontal="right" vertical="center"/>
      <protection/>
    </xf>
    <xf numFmtId="176" fontId="1" fillId="0" borderId="18" xfId="39" applyNumberFormat="1" applyFont="1" applyFill="1" applyBorder="1" applyAlignment="1">
      <alignment horizontal="center"/>
      <protection/>
    </xf>
    <xf numFmtId="0" fontId="0" fillId="0" borderId="22" xfId="39" applyFill="1" applyBorder="1">
      <alignment/>
      <protection/>
    </xf>
    <xf numFmtId="0" fontId="0" fillId="0" borderId="23" xfId="39" applyFill="1" applyBorder="1">
      <alignment/>
      <protection/>
    </xf>
    <xf numFmtId="0" fontId="5" fillId="0" borderId="18" xfId="39" applyFont="1" applyFill="1" applyBorder="1" applyAlignment="1">
      <alignment vertical="center" wrapText="1"/>
      <protection/>
    </xf>
    <xf numFmtId="0" fontId="0" fillId="0" borderId="0" xfId="39" applyFill="1" applyBorder="1">
      <alignment/>
      <protection/>
    </xf>
    <xf numFmtId="0" fontId="6" fillId="0" borderId="23" xfId="39" applyFont="1" applyFill="1" applyBorder="1" applyAlignment="1">
      <alignment horizontal="right" vertical="center"/>
      <protection/>
    </xf>
    <xf numFmtId="0" fontId="5" fillId="0" borderId="23" xfId="39" applyFont="1" applyFill="1" applyBorder="1" applyAlignment="1">
      <alignment vertical="center" wrapText="1"/>
      <protection/>
    </xf>
    <xf numFmtId="176" fontId="1" fillId="0" borderId="24" xfId="39" applyNumberFormat="1" applyFont="1" applyFill="1" applyBorder="1">
      <alignment/>
      <protection/>
    </xf>
    <xf numFmtId="176" fontId="1" fillId="0" borderId="22" xfId="39" applyNumberFormat="1" applyFont="1" applyFill="1" applyBorder="1" applyAlignment="1">
      <alignment horizontal="center"/>
      <protection/>
    </xf>
    <xf numFmtId="176" fontId="0" fillId="0" borderId="22" xfId="39" applyNumberFormat="1" applyFill="1" applyBorder="1">
      <alignment/>
      <protection/>
    </xf>
    <xf numFmtId="0" fontId="5" fillId="33" borderId="23" xfId="39" applyFont="1" applyFill="1" applyBorder="1" applyAlignment="1">
      <alignment horizontal="center" vertical="center" wrapText="1"/>
      <protection/>
    </xf>
    <xf numFmtId="0" fontId="5" fillId="33" borderId="23" xfId="39" applyFont="1" applyFill="1" applyBorder="1" applyAlignment="1">
      <alignment vertical="center" wrapText="1"/>
      <protection/>
    </xf>
    <xf numFmtId="0" fontId="5" fillId="0" borderId="23" xfId="39" applyFont="1" applyFill="1" applyBorder="1" applyAlignment="1">
      <alignment horizontal="center" vertical="center" wrapText="1"/>
      <protection/>
    </xf>
    <xf numFmtId="0" fontId="9" fillId="0" borderId="23" xfId="39" applyFont="1" applyFill="1" applyBorder="1" applyAlignment="1">
      <alignment vertical="center" wrapText="1"/>
      <protection/>
    </xf>
    <xf numFmtId="0" fontId="1" fillId="0" borderId="23" xfId="39" applyFont="1" applyFill="1" applyBorder="1" applyAlignment="1">
      <alignment horizontal="center" vertical="center" wrapText="1"/>
      <protection/>
    </xf>
    <xf numFmtId="0" fontId="6" fillId="0" borderId="0" xfId="39" applyFont="1" applyFill="1" applyBorder="1" applyAlignment="1">
      <alignment horizontal="right" vertical="center"/>
      <protection/>
    </xf>
    <xf numFmtId="0" fontId="5" fillId="0" borderId="0" xfId="39" applyFont="1" applyFill="1" applyBorder="1" applyAlignment="1">
      <alignment vertical="center" wrapText="1"/>
      <protection/>
    </xf>
    <xf numFmtId="0" fontId="7" fillId="0" borderId="0" xfId="39" applyFont="1" applyFill="1" applyBorder="1" applyAlignment="1">
      <alignment horizontal="right" vertical="center"/>
      <protection/>
    </xf>
    <xf numFmtId="0" fontId="2" fillId="0" borderId="25" xfId="38" applyFont="1" applyFill="1" applyBorder="1" applyAlignment="1">
      <alignment horizontal="left" vertical="center" wrapText="1"/>
    </xf>
    <xf numFmtId="0" fontId="1" fillId="0" borderId="18" xfId="39" applyFont="1" applyFill="1" applyBorder="1" applyAlignment="1">
      <alignment horizontal="center"/>
      <protection/>
    </xf>
    <xf numFmtId="176" fontId="7" fillId="0" borderId="23" xfId="39" applyNumberFormat="1" applyFont="1" applyFill="1" applyBorder="1" applyAlignment="1">
      <alignment horizontal="right" vertical="center"/>
      <protection/>
    </xf>
    <xf numFmtId="176" fontId="1" fillId="0" borderId="23" xfId="39" applyNumberFormat="1" applyFont="1" applyFill="1" applyBorder="1" applyAlignment="1">
      <alignment horizontal="center"/>
      <protection/>
    </xf>
    <xf numFmtId="176" fontId="5" fillId="0" borderId="0" xfId="39" applyNumberFormat="1" applyFont="1" applyFill="1" applyBorder="1" applyAlignment="1">
      <alignment vertical="center" wrapText="1"/>
      <protection/>
    </xf>
    <xf numFmtId="176" fontId="0" fillId="0" borderId="18" xfId="39" applyNumberFormat="1" applyFill="1" applyBorder="1">
      <alignment/>
      <protection/>
    </xf>
    <xf numFmtId="176" fontId="0" fillId="0" borderId="26" xfId="39" applyNumberFormat="1" applyFill="1" applyBorder="1">
      <alignment/>
      <protection/>
    </xf>
    <xf numFmtId="0" fontId="7" fillId="0" borderId="18" xfId="39" applyFont="1" applyFill="1" applyBorder="1" applyAlignment="1">
      <alignment vertical="center"/>
      <protection/>
    </xf>
    <xf numFmtId="0" fontId="6" fillId="0" borderId="23" xfId="39" applyFont="1" applyFill="1" applyBorder="1" applyAlignment="1">
      <alignment vertical="center"/>
      <protection/>
    </xf>
    <xf numFmtId="0" fontId="11" fillId="0" borderId="23" xfId="39" applyFont="1" applyFill="1" applyBorder="1" applyAlignment="1">
      <alignment horizontal="right" vertical="center"/>
      <protection/>
    </xf>
    <xf numFmtId="176" fontId="0" fillId="0" borderId="23" xfId="39" applyNumberFormat="1" applyFill="1" applyBorder="1" applyAlignment="1">
      <alignment horizontal="center"/>
      <protection/>
    </xf>
    <xf numFmtId="176" fontId="0" fillId="0" borderId="23" xfId="39" applyNumberFormat="1" applyFill="1" applyBorder="1">
      <alignment/>
      <protection/>
    </xf>
    <xf numFmtId="176" fontId="6" fillId="0" borderId="22" xfId="39" applyNumberFormat="1" applyFont="1" applyFill="1" applyBorder="1" applyAlignment="1">
      <alignment horizontal="right" vertical="center"/>
      <protection/>
    </xf>
    <xf numFmtId="0" fontId="8" fillId="0" borderId="23" xfId="39" applyFont="1" applyFill="1" applyBorder="1" applyAlignment="1">
      <alignment vertical="center" wrapText="1"/>
      <protection/>
    </xf>
    <xf numFmtId="0" fontId="4" fillId="0" borderId="27" xfId="36" applyFill="1" applyBorder="1" applyAlignment="1">
      <alignment vertical="center"/>
    </xf>
    <xf numFmtId="0" fontId="4" fillId="0" borderId="28" xfId="36" applyFill="1" applyBorder="1" applyAlignment="1">
      <alignment vertical="center"/>
    </xf>
    <xf numFmtId="0" fontId="0" fillId="0" borderId="29" xfId="34" applyFill="1" applyBorder="1" applyAlignment="1">
      <alignment/>
    </xf>
    <xf numFmtId="0" fontId="0" fillId="0" borderId="30" xfId="34" applyFill="1" applyBorder="1" applyAlignment="1">
      <alignment/>
    </xf>
    <xf numFmtId="0" fontId="5" fillId="0" borderId="0" xfId="39" applyFont="1" applyFill="1" applyBorder="1" applyAlignment="1">
      <alignment horizontal="center" vertical="center" wrapText="1"/>
      <protection/>
    </xf>
    <xf numFmtId="0" fontId="0" fillId="0" borderId="0" xfId="39" applyNumberFormat="1" applyFont="1" applyFill="1" applyBorder="1" applyAlignment="1" applyProtection="1">
      <alignment/>
      <protection/>
    </xf>
    <xf numFmtId="0" fontId="0" fillId="0" borderId="0" xfId="39" applyNumberFormat="1" applyFont="1" applyFill="1" applyBorder="1" applyAlignment="1" applyProtection="1">
      <alignment/>
      <protection/>
    </xf>
    <xf numFmtId="0" fontId="7" fillId="0" borderId="18" xfId="39" applyFont="1" applyFill="1" applyBorder="1" applyAlignment="1">
      <alignment horizontal="right" vertical="center"/>
      <protection/>
    </xf>
    <xf numFmtId="0" fontId="7" fillId="0" borderId="22" xfId="39" applyFont="1" applyFill="1" applyBorder="1" applyAlignment="1">
      <alignment horizontal="right" vertical="center"/>
      <protection/>
    </xf>
    <xf numFmtId="0" fontId="0" fillId="0" borderId="31" xfId="34" applyFill="1" applyBorder="1" applyAlignment="1">
      <alignment/>
    </xf>
    <xf numFmtId="0" fontId="0" fillId="0" borderId="29" xfId="34" applyFill="1" applyBorder="1" applyAlignment="1">
      <alignment/>
    </xf>
    <xf numFmtId="0" fontId="6" fillId="0" borderId="18" xfId="39" applyFont="1" applyFill="1" applyBorder="1" applyAlignment="1">
      <alignment vertical="center"/>
      <protection/>
    </xf>
    <xf numFmtId="0" fontId="6" fillId="0" borderId="22" xfId="39" applyFont="1" applyFill="1" applyBorder="1" applyAlignment="1">
      <alignment vertical="center"/>
      <protection/>
    </xf>
    <xf numFmtId="0" fontId="0" fillId="0" borderId="0" xfId="39" applyFont="1" applyFill="1" applyBorder="1">
      <alignment/>
      <protection/>
    </xf>
    <xf numFmtId="0" fontId="5" fillId="0" borderId="0" xfId="39" applyFont="1" applyFill="1" applyBorder="1" applyAlignment="1">
      <alignment horizontal="center" vertical="center"/>
      <protection/>
    </xf>
    <xf numFmtId="0" fontId="6" fillId="0" borderId="32" xfId="39" applyFont="1" applyFill="1" applyBorder="1" applyAlignment="1">
      <alignment vertical="center"/>
      <protection/>
    </xf>
    <xf numFmtId="176" fontId="7" fillId="0" borderId="18" xfId="39" applyNumberFormat="1" applyFont="1" applyFill="1" applyBorder="1" applyAlignment="1">
      <alignment horizontal="right" vertical="center"/>
      <protection/>
    </xf>
    <xf numFmtId="176" fontId="7" fillId="0" borderId="32" xfId="39" applyNumberFormat="1" applyFont="1" applyFill="1" applyBorder="1" applyAlignment="1">
      <alignment horizontal="right" vertical="center"/>
      <protection/>
    </xf>
    <xf numFmtId="176" fontId="0" fillId="0" borderId="18" xfId="39" applyNumberFormat="1" applyFill="1" applyBorder="1" applyAlignment="1">
      <alignment horizontal="center"/>
      <protection/>
    </xf>
    <xf numFmtId="176" fontId="0" fillId="0" borderId="32" xfId="39" applyNumberForma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33" xfId="0" applyBorder="1" applyAlignment="1">
      <alignment horizontal="right"/>
    </xf>
    <xf numFmtId="0" fontId="5" fillId="0" borderId="23" xfId="39" applyFont="1" applyFill="1" applyBorder="1" applyAlignment="1">
      <alignment horizontal="center" vertical="center" wrapText="1"/>
      <protection/>
    </xf>
    <xf numFmtId="0" fontId="6" fillId="0" borderId="18" xfId="39" applyFont="1" applyFill="1" applyBorder="1" applyAlignment="1">
      <alignment horizontal="right" vertical="center"/>
      <protection/>
    </xf>
    <xf numFmtId="0" fontId="6" fillId="0" borderId="22" xfId="39" applyFont="1" applyFill="1" applyBorder="1" applyAlignment="1">
      <alignment horizontal="right" vertical="center"/>
      <protection/>
    </xf>
    <xf numFmtId="0" fontId="8" fillId="0" borderId="18" xfId="39" applyFont="1" applyFill="1" applyBorder="1" applyAlignment="1">
      <alignment vertical="center" wrapText="1"/>
      <protection/>
    </xf>
    <xf numFmtId="0" fontId="8" fillId="0" borderId="22" xfId="39" applyFont="1" applyFill="1" applyBorder="1" applyAlignment="1">
      <alignment vertical="center" wrapText="1"/>
      <protection/>
    </xf>
    <xf numFmtId="0" fontId="28" fillId="0" borderId="34" xfId="36" applyFont="1" applyFill="1" applyBorder="1" applyAlignment="1">
      <alignment horizontal="center" vertical="center"/>
    </xf>
    <xf numFmtId="0" fontId="28" fillId="0" borderId="27" xfId="36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bckgrnd_900 2" xfId="34"/>
    <cellStyle name="cntr_arm10_Bord_900" xfId="35"/>
    <cellStyle name="cntr_arm10bld_900" xfId="36"/>
    <cellStyle name="cntrBtm_arm10bld_900" xfId="37"/>
    <cellStyle name="left_arm10_BordWW_900" xfId="38"/>
    <cellStyle name="Normal 2" xfId="39"/>
    <cellStyle name="rgt_arm10_BordGrey_900" xfId="40"/>
    <cellStyle name="rgt_arm14_Money_900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95">
      <selection activeCell="E8" sqref="E8"/>
    </sheetView>
  </sheetViews>
  <sheetFormatPr defaultColWidth="9.140625" defaultRowHeight="15" customHeight="1"/>
  <cols>
    <col min="1" max="1" width="9.140625" style="1" customWidth="1"/>
    <col min="2" max="2" width="45.421875" style="1" customWidth="1"/>
    <col min="3" max="3" width="16.140625" style="1" customWidth="1"/>
    <col min="4" max="4" width="16.00390625" style="1" customWidth="1"/>
    <col min="5" max="5" width="17.28125" style="1" customWidth="1"/>
    <col min="6" max="6" width="15.00390625" style="1" customWidth="1"/>
    <col min="7" max="7" width="16.28125" style="1" customWidth="1"/>
    <col min="8" max="16384" width="9.140625" style="1" customWidth="1"/>
  </cols>
  <sheetData>
    <row r="1" spans="1:7" ht="15" customHeight="1">
      <c r="A1" s="102" t="s">
        <v>93</v>
      </c>
      <c r="B1" s="102"/>
      <c r="C1" s="102"/>
      <c r="D1" s="102"/>
      <c r="E1" s="102"/>
      <c r="F1" s="102"/>
      <c r="G1" s="102"/>
    </row>
    <row r="2" spans="1:7" ht="15" customHeight="1">
      <c r="A2" s="102" t="s">
        <v>94</v>
      </c>
      <c r="B2" s="102"/>
      <c r="C2" s="102"/>
      <c r="D2" s="102"/>
      <c r="E2" s="102"/>
      <c r="F2" s="102"/>
      <c r="G2" s="102"/>
    </row>
    <row r="3" spans="1:7" ht="15" customHeight="1">
      <c r="A3" s="103" t="s">
        <v>95</v>
      </c>
      <c r="B3" s="103"/>
      <c r="C3" s="103"/>
      <c r="D3" s="103"/>
      <c r="E3" s="103"/>
      <c r="F3" s="103"/>
      <c r="G3" s="103"/>
    </row>
    <row r="4" spans="1:12" ht="18" customHeight="1">
      <c r="A4" s="109" t="s">
        <v>0</v>
      </c>
      <c r="B4" s="110"/>
      <c r="C4" s="110"/>
      <c r="D4" s="110"/>
      <c r="E4" s="110"/>
      <c r="F4" s="110"/>
      <c r="G4" s="110"/>
      <c r="H4" s="82"/>
      <c r="I4" s="82"/>
      <c r="J4" s="82"/>
      <c r="K4" s="82"/>
      <c r="L4" s="83"/>
    </row>
    <row r="5" spans="1:12" ht="18" customHeight="1">
      <c r="A5" s="109" t="s">
        <v>101</v>
      </c>
      <c r="B5" s="110"/>
      <c r="C5" s="110"/>
      <c r="D5" s="110"/>
      <c r="E5" s="110"/>
      <c r="F5" s="110"/>
      <c r="G5" s="110"/>
      <c r="H5" s="82"/>
      <c r="I5" s="82"/>
      <c r="J5" s="82"/>
      <c r="K5" s="82"/>
      <c r="L5" s="83"/>
    </row>
    <row r="6" spans="1:12" ht="21.75" customHeight="1">
      <c r="A6" s="109" t="s">
        <v>100</v>
      </c>
      <c r="B6" s="110"/>
      <c r="C6" s="110"/>
      <c r="D6" s="110"/>
      <c r="E6" s="110"/>
      <c r="F6" s="110"/>
      <c r="G6" s="110"/>
      <c r="H6" s="82"/>
      <c r="I6" s="82"/>
      <c r="J6" s="82"/>
      <c r="K6" s="82"/>
      <c r="L6" s="83"/>
    </row>
    <row r="7" spans="1:12" ht="15.75" customHeight="1" thickBot="1">
      <c r="A7" s="91"/>
      <c r="B7" s="92"/>
      <c r="C7" s="92"/>
      <c r="D7" s="92"/>
      <c r="E7" s="92"/>
      <c r="F7" s="92"/>
      <c r="G7" s="92"/>
      <c r="H7" s="84"/>
      <c r="I7" s="84"/>
      <c r="J7" s="84"/>
      <c r="K7" s="84"/>
      <c r="L7" s="85"/>
    </row>
    <row r="8" spans="1:12" ht="60" customHeight="1">
      <c r="A8" s="3" t="s">
        <v>1</v>
      </c>
      <c r="B8" s="4" t="s">
        <v>2</v>
      </c>
      <c r="C8" s="5" t="s">
        <v>3</v>
      </c>
      <c r="D8" s="6" t="s">
        <v>91</v>
      </c>
      <c r="E8" s="7" t="s">
        <v>4</v>
      </c>
      <c r="F8" s="8" t="s">
        <v>5</v>
      </c>
      <c r="G8" s="8" t="s">
        <v>6</v>
      </c>
      <c r="H8" s="2"/>
      <c r="I8" s="2"/>
      <c r="J8" s="2"/>
      <c r="K8" s="2"/>
      <c r="L8" s="2"/>
    </row>
    <row r="9" spans="1:7" ht="20.25" customHeight="1">
      <c r="A9" s="9">
        <v>1</v>
      </c>
      <c r="B9" s="10" t="s">
        <v>7</v>
      </c>
      <c r="C9" s="11">
        <v>131500</v>
      </c>
      <c r="D9" s="12">
        <f>C9/4</f>
        <v>32875</v>
      </c>
      <c r="E9" s="13">
        <v>24125.1</v>
      </c>
      <c r="F9" s="14">
        <f aca="true" t="shared" si="0" ref="F9:F23">E9/D9*100</f>
        <v>73.38433460076045</v>
      </c>
      <c r="G9" s="14">
        <f aca="true" t="shared" si="1" ref="G9:G23">E9/C9*100</f>
        <v>18.346083650190113</v>
      </c>
    </row>
    <row r="10" spans="1:7" ht="22.5" customHeight="1">
      <c r="A10" s="9">
        <v>2</v>
      </c>
      <c r="B10" s="10" t="s">
        <v>8</v>
      </c>
      <c r="C10" s="15">
        <v>205000</v>
      </c>
      <c r="D10" s="12">
        <f aca="true" t="shared" si="2" ref="D10:D17">C10/4</f>
        <v>51250</v>
      </c>
      <c r="E10" s="13">
        <v>51838.5</v>
      </c>
      <c r="F10" s="14">
        <f t="shared" si="0"/>
        <v>101.14829268292682</v>
      </c>
      <c r="G10" s="14">
        <f t="shared" si="1"/>
        <v>25.287073170731706</v>
      </c>
    </row>
    <row r="11" spans="1:7" ht="15" customHeight="1">
      <c r="A11" s="9">
        <v>3</v>
      </c>
      <c r="B11" s="10" t="s">
        <v>9</v>
      </c>
      <c r="C11" s="15">
        <v>12300</v>
      </c>
      <c r="D11" s="12">
        <f t="shared" si="2"/>
        <v>3075</v>
      </c>
      <c r="E11" s="16">
        <v>5568.7</v>
      </c>
      <c r="F11" s="14">
        <f t="shared" si="0"/>
        <v>181.0959349593496</v>
      </c>
      <c r="G11" s="14">
        <f t="shared" si="1"/>
        <v>45.2739837398374</v>
      </c>
    </row>
    <row r="12" spans="1:7" ht="15" customHeight="1">
      <c r="A12" s="9">
        <v>4</v>
      </c>
      <c r="B12" s="10" t="s">
        <v>10</v>
      </c>
      <c r="C12" s="15">
        <v>5000</v>
      </c>
      <c r="D12" s="12">
        <f t="shared" si="2"/>
        <v>1250</v>
      </c>
      <c r="E12" s="16">
        <v>1723.4</v>
      </c>
      <c r="F12" s="14">
        <f t="shared" si="0"/>
        <v>137.872</v>
      </c>
      <c r="G12" s="14">
        <f t="shared" si="1"/>
        <v>34.468</v>
      </c>
    </row>
    <row r="13" spans="1:7" ht="15" customHeight="1">
      <c r="A13" s="9">
        <v>5</v>
      </c>
      <c r="B13" s="17" t="s">
        <v>11</v>
      </c>
      <c r="C13" s="15">
        <v>60840</v>
      </c>
      <c r="D13" s="12">
        <f t="shared" si="2"/>
        <v>15210</v>
      </c>
      <c r="E13" s="16">
        <v>15360.8</v>
      </c>
      <c r="F13" s="14">
        <f t="shared" si="0"/>
        <v>100.99145299145297</v>
      </c>
      <c r="G13" s="14">
        <f t="shared" si="1"/>
        <v>25.247863247863243</v>
      </c>
    </row>
    <row r="14" spans="1:7" ht="15" customHeight="1">
      <c r="A14" s="9">
        <v>6</v>
      </c>
      <c r="B14" s="10" t="s">
        <v>12</v>
      </c>
      <c r="C14" s="15">
        <v>101813</v>
      </c>
      <c r="D14" s="12">
        <f t="shared" si="2"/>
        <v>25453.25</v>
      </c>
      <c r="E14" s="16">
        <v>19809.3</v>
      </c>
      <c r="F14" s="14">
        <f t="shared" si="0"/>
        <v>77.82621079822812</v>
      </c>
      <c r="G14" s="14">
        <f t="shared" si="1"/>
        <v>19.45655269955703</v>
      </c>
    </row>
    <row r="15" spans="1:7" ht="15" customHeight="1">
      <c r="A15" s="9">
        <v>6.1</v>
      </c>
      <c r="B15" s="10" t="s">
        <v>13</v>
      </c>
      <c r="C15" s="15">
        <v>36000</v>
      </c>
      <c r="D15" s="12">
        <f t="shared" si="2"/>
        <v>9000</v>
      </c>
      <c r="E15" s="16">
        <v>5454.3</v>
      </c>
      <c r="F15" s="14">
        <f t="shared" si="0"/>
        <v>60.60333333333333</v>
      </c>
      <c r="G15" s="14">
        <f t="shared" si="1"/>
        <v>15.150833333333333</v>
      </c>
    </row>
    <row r="16" spans="1:7" ht="15" customHeight="1">
      <c r="A16" s="9">
        <v>7</v>
      </c>
      <c r="B16" s="10" t="s">
        <v>14</v>
      </c>
      <c r="C16" s="18">
        <v>400</v>
      </c>
      <c r="D16" s="12">
        <f t="shared" si="2"/>
        <v>100</v>
      </c>
      <c r="E16" s="16">
        <v>0</v>
      </c>
      <c r="F16" s="14">
        <f t="shared" si="0"/>
        <v>0</v>
      </c>
      <c r="G16" s="14">
        <f t="shared" si="1"/>
        <v>0</v>
      </c>
    </row>
    <row r="17" spans="1:7" ht="15" customHeight="1">
      <c r="A17" s="9">
        <v>8</v>
      </c>
      <c r="B17" s="10" t="s">
        <v>15</v>
      </c>
      <c r="C17" s="9">
        <v>21200</v>
      </c>
      <c r="D17" s="12">
        <f t="shared" si="2"/>
        <v>5300</v>
      </c>
      <c r="E17" s="16">
        <v>8897.8</v>
      </c>
      <c r="F17" s="14">
        <f t="shared" si="0"/>
        <v>167.8830188679245</v>
      </c>
      <c r="G17" s="14">
        <f t="shared" si="1"/>
        <v>41.970754716981126</v>
      </c>
    </row>
    <row r="18" spans="1:7" ht="15" customHeight="1">
      <c r="A18" s="19"/>
      <c r="B18" s="20" t="s">
        <v>16</v>
      </c>
      <c r="C18" s="21">
        <f>C9+C10+C11+C12+C13+C14+C16+C17</f>
        <v>538053</v>
      </c>
      <c r="D18" s="21">
        <f>D9+D10+D11+D12+D13+D14+D16+D17</f>
        <v>134513.25</v>
      </c>
      <c r="E18" s="21">
        <f>E9+E10+E11+E12+E13+E14+E16+E17</f>
        <v>127323.6</v>
      </c>
      <c r="F18" s="42">
        <f t="shared" si="0"/>
        <v>94.65506186193554</v>
      </c>
      <c r="G18" s="42">
        <f t="shared" si="1"/>
        <v>23.663765465483884</v>
      </c>
    </row>
    <row r="19" spans="1:7" ht="15" customHeight="1">
      <c r="A19" s="9">
        <v>9</v>
      </c>
      <c r="B19" s="10" t="s">
        <v>17</v>
      </c>
      <c r="C19" s="9">
        <v>1762450.9</v>
      </c>
      <c r="D19" s="12">
        <f>C19/12*3</f>
        <v>440612.725</v>
      </c>
      <c r="E19" s="16">
        <v>440612.7</v>
      </c>
      <c r="F19" s="14">
        <f t="shared" si="0"/>
        <v>99.99999432608307</v>
      </c>
      <c r="G19" s="14">
        <f>E19/C19*100</f>
        <v>24.999998581520767</v>
      </c>
    </row>
    <row r="20" spans="1:7" ht="15" customHeight="1">
      <c r="A20" s="9">
        <v>10</v>
      </c>
      <c r="B20" s="10" t="s">
        <v>90</v>
      </c>
      <c r="C20" s="9"/>
      <c r="D20" s="12"/>
      <c r="E20" s="16"/>
      <c r="F20" s="14"/>
      <c r="G20" s="14"/>
    </row>
    <row r="21" spans="1:7" ht="15" customHeight="1">
      <c r="A21" s="9">
        <v>10</v>
      </c>
      <c r="B21" s="10" t="s">
        <v>18</v>
      </c>
      <c r="C21" s="9">
        <v>2178.8</v>
      </c>
      <c r="D21" s="16">
        <f>C21/12*3</f>
        <v>544.7</v>
      </c>
      <c r="E21" s="16">
        <v>448.8</v>
      </c>
      <c r="F21" s="14">
        <f t="shared" si="0"/>
        <v>82.39397833669909</v>
      </c>
      <c r="G21" s="14">
        <f t="shared" si="1"/>
        <v>20.598494584174773</v>
      </c>
    </row>
    <row r="22" spans="1:7" ht="15" customHeight="1">
      <c r="A22" s="9">
        <v>11</v>
      </c>
      <c r="B22" s="10" t="s">
        <v>19</v>
      </c>
      <c r="C22" s="9"/>
      <c r="D22" s="16"/>
      <c r="E22" s="16">
        <v>853.4</v>
      </c>
      <c r="F22" s="14"/>
      <c r="G22" s="14"/>
    </row>
    <row r="23" spans="1:7" ht="30" customHeight="1">
      <c r="A23" s="9">
        <v>11</v>
      </c>
      <c r="B23" s="17" t="s">
        <v>98</v>
      </c>
      <c r="C23" s="15">
        <v>1999</v>
      </c>
      <c r="D23" s="16">
        <f>C23/12*3</f>
        <v>499.75</v>
      </c>
      <c r="E23" s="16">
        <v>266.6</v>
      </c>
      <c r="F23" s="14">
        <f t="shared" si="0"/>
        <v>53.34667333666834</v>
      </c>
      <c r="G23" s="14">
        <f t="shared" si="1"/>
        <v>13.336668334167085</v>
      </c>
    </row>
    <row r="24" spans="1:7" ht="30" customHeight="1">
      <c r="A24" s="9"/>
      <c r="B24" s="20" t="s">
        <v>20</v>
      </c>
      <c r="C24" s="21">
        <f>C19+C21+C23+C22</f>
        <v>1766628.7</v>
      </c>
      <c r="D24" s="21">
        <f>D19+D21+D23+D22</f>
        <v>441657.175</v>
      </c>
      <c r="E24" s="21">
        <f>E19+E21+E23+E22+E20</f>
        <v>442181.5</v>
      </c>
      <c r="F24" s="21"/>
      <c r="G24" s="21">
        <f>G19+G21+G23+G22</f>
        <v>58.93516149986263</v>
      </c>
    </row>
    <row r="25" spans="1:7" ht="30" customHeight="1">
      <c r="A25" s="9"/>
      <c r="B25" s="20" t="s">
        <v>21</v>
      </c>
      <c r="C25" s="21">
        <f>C18+C24</f>
        <v>2304681.7</v>
      </c>
      <c r="D25" s="21">
        <f>D18+D24</f>
        <v>576170.425</v>
      </c>
      <c r="E25" s="21">
        <f>E18+E24</f>
        <v>569505.1</v>
      </c>
      <c r="F25" s="23">
        <f>E25/D25*100</f>
        <v>98.84316780056872</v>
      </c>
      <c r="G25" s="21">
        <f>E25/C25*100</f>
        <v>24.71079195014218</v>
      </c>
    </row>
    <row r="26" spans="1:7" ht="37.5" customHeight="1">
      <c r="A26" s="105">
        <v>12</v>
      </c>
      <c r="B26" s="107" t="s">
        <v>22</v>
      </c>
      <c r="C26" s="89">
        <v>1800454.8</v>
      </c>
      <c r="D26" s="25"/>
      <c r="E26" s="12"/>
      <c r="F26" s="22"/>
      <c r="G26" s="22">
        <f>E26/C26*100</f>
        <v>0</v>
      </c>
    </row>
    <row r="27" spans="1:7" ht="20.25" customHeight="1" hidden="1">
      <c r="A27" s="106"/>
      <c r="B27" s="108"/>
      <c r="C27" s="90"/>
      <c r="D27" s="16"/>
      <c r="E27" s="16"/>
      <c r="F27" s="26"/>
      <c r="G27" s="22" t="e">
        <f>E27/C27*100</f>
        <v>#DIV/0!</v>
      </c>
    </row>
    <row r="28" spans="1:7" ht="20.25" customHeight="1">
      <c r="A28" s="46">
        <v>13</v>
      </c>
      <c r="B28" s="68" t="s">
        <v>23</v>
      </c>
      <c r="C28" s="49"/>
      <c r="D28" s="27"/>
      <c r="E28" s="27">
        <v>350</v>
      </c>
      <c r="F28" s="69"/>
      <c r="G28" s="50"/>
    </row>
    <row r="29" spans="1:7" ht="21" customHeight="1">
      <c r="A29" s="55"/>
      <c r="B29" s="56" t="s">
        <v>24</v>
      </c>
      <c r="C29" s="70">
        <f>C25+C26</f>
        <v>4105136.5</v>
      </c>
      <c r="D29" s="70">
        <f>D25+D26</f>
        <v>576170.425</v>
      </c>
      <c r="E29" s="70">
        <f>E25+E26+E28</f>
        <v>569855.1</v>
      </c>
      <c r="F29" s="71"/>
      <c r="G29" s="71"/>
    </row>
    <row r="30" spans="1:6" ht="15" customHeight="1">
      <c r="A30" s="65"/>
      <c r="B30" s="66"/>
      <c r="C30" s="67"/>
      <c r="D30" s="54"/>
      <c r="E30" s="54"/>
      <c r="F30" s="54"/>
    </row>
    <row r="31" spans="1:6" ht="15" customHeight="1">
      <c r="A31" s="95"/>
      <c r="B31" s="96" t="s">
        <v>25</v>
      </c>
      <c r="C31" s="96"/>
      <c r="D31" s="96"/>
      <c r="E31" s="54"/>
      <c r="F31" s="54"/>
    </row>
    <row r="32" spans="1:6" ht="15.75" customHeight="1">
      <c r="A32" s="95"/>
      <c r="B32" s="96" t="s">
        <v>97</v>
      </c>
      <c r="C32" s="96"/>
      <c r="D32" s="96"/>
      <c r="E32" s="96"/>
      <c r="F32" s="54"/>
    </row>
    <row r="33" spans="1:7" ht="61.5" customHeight="1">
      <c r="A33" s="60" t="s">
        <v>1</v>
      </c>
      <c r="B33" s="61" t="s">
        <v>26</v>
      </c>
      <c r="C33" s="62" t="s">
        <v>3</v>
      </c>
      <c r="D33" s="63" t="s">
        <v>91</v>
      </c>
      <c r="E33" s="62" t="s">
        <v>4</v>
      </c>
      <c r="F33" s="64" t="s">
        <v>27</v>
      </c>
      <c r="G33" s="64" t="s">
        <v>28</v>
      </c>
    </row>
    <row r="34" spans="1:7" ht="30" customHeight="1">
      <c r="A34" s="47">
        <v>1</v>
      </c>
      <c r="B34" s="48" t="s">
        <v>29</v>
      </c>
      <c r="C34" s="44">
        <v>546577.7</v>
      </c>
      <c r="D34" s="57">
        <f>C34/4</f>
        <v>136644.425</v>
      </c>
      <c r="E34" s="57">
        <v>115046.3</v>
      </c>
      <c r="F34" s="58">
        <f aca="true" t="shared" si="3" ref="F34:F76">E34/D34*100</f>
        <v>84.19392155955137</v>
      </c>
      <c r="G34" s="59">
        <f aca="true" t="shared" si="4" ref="G34:G76">E34/C34*100</f>
        <v>21.048480389887843</v>
      </c>
    </row>
    <row r="35" spans="1:7" ht="30" customHeight="1">
      <c r="A35" s="9">
        <v>2</v>
      </c>
      <c r="B35" s="17" t="s">
        <v>30</v>
      </c>
      <c r="C35" s="29">
        <f>C36+C37+C38+C39+C40+C41+C42+C43+C44+C45+C46+C47+C48+C49+C50+C51+C52+C53+C54+C55+C56+C57</f>
        <v>378150</v>
      </c>
      <c r="D35" s="28">
        <f aca="true" t="shared" si="5" ref="D35:D64">C35/4</f>
        <v>94537.5</v>
      </c>
      <c r="E35" s="29">
        <f>E36+E37+E38+E39+E40+E41+E42+E43+E44+E45+E46+E47+E48+E49+E50+E51+E52+E53+E54+E55+E56+E57</f>
        <v>48618.2</v>
      </c>
      <c r="F35" s="23">
        <f t="shared" si="3"/>
        <v>51.42742298029882</v>
      </c>
      <c r="G35" s="12">
        <f t="shared" si="4"/>
        <v>12.856855745074705</v>
      </c>
    </row>
    <row r="36" spans="1:7" ht="15" customHeight="1">
      <c r="A36" s="9">
        <v>2.1</v>
      </c>
      <c r="B36" s="17" t="s">
        <v>31</v>
      </c>
      <c r="C36" s="15">
        <v>1000</v>
      </c>
      <c r="D36" s="28">
        <f t="shared" si="5"/>
        <v>250</v>
      </c>
      <c r="E36" s="30">
        <v>0</v>
      </c>
      <c r="F36" s="23">
        <f t="shared" si="3"/>
        <v>0</v>
      </c>
      <c r="G36" s="12">
        <f t="shared" si="4"/>
        <v>0</v>
      </c>
    </row>
    <row r="37" spans="1:7" ht="15" customHeight="1">
      <c r="A37" s="9">
        <v>2.2</v>
      </c>
      <c r="B37" s="17" t="s">
        <v>32</v>
      </c>
      <c r="C37" s="15">
        <v>85000</v>
      </c>
      <c r="D37" s="28">
        <v>22000</v>
      </c>
      <c r="E37" s="30">
        <v>21604</v>
      </c>
      <c r="F37" s="23">
        <f t="shared" si="3"/>
        <v>98.2</v>
      </c>
      <c r="G37" s="12">
        <f t="shared" si="4"/>
        <v>25.416470588235295</v>
      </c>
    </row>
    <row r="38" spans="1:7" ht="15" customHeight="1">
      <c r="A38" s="9">
        <v>2.3</v>
      </c>
      <c r="B38" s="17" t="s">
        <v>33</v>
      </c>
      <c r="C38" s="15">
        <v>26300</v>
      </c>
      <c r="D38" s="28">
        <f t="shared" si="5"/>
        <v>6575</v>
      </c>
      <c r="E38" s="30">
        <v>2448.5</v>
      </c>
      <c r="F38" s="23">
        <f t="shared" si="3"/>
        <v>37.23954372623574</v>
      </c>
      <c r="G38" s="12">
        <f t="shared" si="4"/>
        <v>9.309885931558934</v>
      </c>
    </row>
    <row r="39" spans="1:7" ht="15" customHeight="1">
      <c r="A39" s="9">
        <v>2.4</v>
      </c>
      <c r="B39" s="17" t="s">
        <v>34</v>
      </c>
      <c r="C39" s="15">
        <v>9000</v>
      </c>
      <c r="D39" s="28">
        <v>2500</v>
      </c>
      <c r="E39" s="30">
        <v>2321.6</v>
      </c>
      <c r="F39" s="23">
        <f t="shared" si="3"/>
        <v>92.86399999999999</v>
      </c>
      <c r="G39" s="12">
        <f t="shared" si="4"/>
        <v>25.795555555555556</v>
      </c>
    </row>
    <row r="40" spans="1:7" ht="15" customHeight="1">
      <c r="A40" s="9">
        <v>2.5</v>
      </c>
      <c r="B40" s="17" t="s">
        <v>35</v>
      </c>
      <c r="C40" s="15">
        <v>1500</v>
      </c>
      <c r="D40" s="28">
        <v>1500</v>
      </c>
      <c r="E40" s="30">
        <v>1096.6</v>
      </c>
      <c r="F40" s="23">
        <f t="shared" si="3"/>
        <v>73.10666666666667</v>
      </c>
      <c r="G40" s="12">
        <f t="shared" si="4"/>
        <v>73.10666666666667</v>
      </c>
    </row>
    <row r="41" spans="1:7" ht="15" customHeight="1">
      <c r="A41" s="9">
        <v>2.6</v>
      </c>
      <c r="B41" s="31" t="s">
        <v>36</v>
      </c>
      <c r="C41" s="15">
        <v>15000</v>
      </c>
      <c r="D41" s="28">
        <f t="shared" si="5"/>
        <v>3750</v>
      </c>
      <c r="E41" s="30">
        <v>1500</v>
      </c>
      <c r="F41" s="23">
        <f t="shared" si="3"/>
        <v>40</v>
      </c>
      <c r="G41" s="12">
        <f t="shared" si="4"/>
        <v>10</v>
      </c>
    </row>
    <row r="42" spans="1:7" ht="15" customHeight="1">
      <c r="A42" s="9">
        <v>2.7</v>
      </c>
      <c r="B42" s="17" t="s">
        <v>37</v>
      </c>
      <c r="C42" s="15">
        <v>10500</v>
      </c>
      <c r="D42" s="28">
        <f t="shared" si="5"/>
        <v>2625</v>
      </c>
      <c r="E42" s="30">
        <v>0</v>
      </c>
      <c r="F42" s="23">
        <f t="shared" si="3"/>
        <v>0</v>
      </c>
      <c r="G42" s="12">
        <f t="shared" si="4"/>
        <v>0</v>
      </c>
    </row>
    <row r="43" spans="1:7" ht="15" customHeight="1">
      <c r="A43" s="9">
        <v>2.8</v>
      </c>
      <c r="B43" s="17" t="s">
        <v>38</v>
      </c>
      <c r="C43" s="15">
        <v>5000</v>
      </c>
      <c r="D43" s="28">
        <f t="shared" si="5"/>
        <v>1250</v>
      </c>
      <c r="E43" s="30">
        <v>522</v>
      </c>
      <c r="F43" s="23">
        <f t="shared" si="3"/>
        <v>41.760000000000005</v>
      </c>
      <c r="G43" s="12">
        <f t="shared" si="4"/>
        <v>10.440000000000001</v>
      </c>
    </row>
    <row r="44" spans="1:7" ht="30" customHeight="1">
      <c r="A44" s="9">
        <v>2.9</v>
      </c>
      <c r="B44" s="17" t="s">
        <v>39</v>
      </c>
      <c r="C44" s="15">
        <v>2000</v>
      </c>
      <c r="D44" s="28">
        <f t="shared" si="5"/>
        <v>500</v>
      </c>
      <c r="E44" s="32">
        <v>0</v>
      </c>
      <c r="F44" s="23">
        <f t="shared" si="3"/>
        <v>0</v>
      </c>
      <c r="G44" s="12">
        <f t="shared" si="4"/>
        <v>0</v>
      </c>
    </row>
    <row r="45" spans="1:7" ht="15" customHeight="1">
      <c r="A45" s="33" t="s">
        <v>40</v>
      </c>
      <c r="B45" s="17" t="s">
        <v>41</v>
      </c>
      <c r="C45" s="15">
        <v>2000</v>
      </c>
      <c r="D45" s="28">
        <f t="shared" si="5"/>
        <v>500</v>
      </c>
      <c r="E45" s="32">
        <v>480</v>
      </c>
      <c r="F45" s="23">
        <f t="shared" si="3"/>
        <v>96</v>
      </c>
      <c r="G45" s="12">
        <f t="shared" si="4"/>
        <v>24</v>
      </c>
    </row>
    <row r="46" spans="1:7" ht="15" customHeight="1" hidden="1">
      <c r="A46" s="9">
        <v>2.11</v>
      </c>
      <c r="B46" s="17" t="s">
        <v>42</v>
      </c>
      <c r="C46" s="15"/>
      <c r="D46" s="28">
        <f t="shared" si="5"/>
        <v>0</v>
      </c>
      <c r="E46" s="32"/>
      <c r="F46" s="23" t="e">
        <f t="shared" si="3"/>
        <v>#DIV/0!</v>
      </c>
      <c r="G46" s="12" t="e">
        <f t="shared" si="4"/>
        <v>#DIV/0!</v>
      </c>
    </row>
    <row r="47" spans="1:7" ht="30" customHeight="1">
      <c r="A47" s="9">
        <v>2.12</v>
      </c>
      <c r="B47" s="17" t="s">
        <v>43</v>
      </c>
      <c r="C47" s="15">
        <v>3000</v>
      </c>
      <c r="D47" s="28">
        <f t="shared" si="5"/>
        <v>750</v>
      </c>
      <c r="E47" s="32"/>
      <c r="F47" s="23">
        <f t="shared" si="3"/>
        <v>0</v>
      </c>
      <c r="G47" s="12">
        <f t="shared" si="4"/>
        <v>0</v>
      </c>
    </row>
    <row r="48" spans="1:7" ht="15" customHeight="1">
      <c r="A48" s="9">
        <v>2.13</v>
      </c>
      <c r="B48" s="17" t="s">
        <v>44</v>
      </c>
      <c r="C48" s="15">
        <v>4500</v>
      </c>
      <c r="D48" s="28">
        <f t="shared" si="5"/>
        <v>1125</v>
      </c>
      <c r="E48" s="32"/>
      <c r="F48" s="23">
        <f t="shared" si="3"/>
        <v>0</v>
      </c>
      <c r="G48" s="12">
        <f t="shared" si="4"/>
        <v>0</v>
      </c>
    </row>
    <row r="49" spans="1:7" ht="15" customHeight="1">
      <c r="A49" s="9">
        <v>2.14</v>
      </c>
      <c r="B49" s="17" t="s">
        <v>45</v>
      </c>
      <c r="C49" s="15">
        <v>49550</v>
      </c>
      <c r="D49" s="28">
        <f t="shared" si="5"/>
        <v>12387.5</v>
      </c>
      <c r="E49" s="32">
        <v>4245.2</v>
      </c>
      <c r="F49" s="23">
        <f t="shared" si="3"/>
        <v>34.27003027245207</v>
      </c>
      <c r="G49" s="12">
        <f t="shared" si="4"/>
        <v>8.567507568113017</v>
      </c>
    </row>
    <row r="50" spans="1:7" ht="15" customHeight="1">
      <c r="A50" s="9">
        <v>2.15</v>
      </c>
      <c r="B50" s="17" t="s">
        <v>46</v>
      </c>
      <c r="C50" s="15">
        <v>20000</v>
      </c>
      <c r="D50" s="28">
        <f t="shared" si="5"/>
        <v>5000</v>
      </c>
      <c r="E50" s="32">
        <v>318.6</v>
      </c>
      <c r="F50" s="23">
        <f t="shared" si="3"/>
        <v>6.372</v>
      </c>
      <c r="G50" s="12">
        <f t="shared" si="4"/>
        <v>1.593</v>
      </c>
    </row>
    <row r="51" spans="1:7" ht="30" customHeight="1">
      <c r="A51" s="9">
        <v>2.16</v>
      </c>
      <c r="B51" s="17" t="s">
        <v>47</v>
      </c>
      <c r="C51" s="15">
        <v>18000</v>
      </c>
      <c r="D51" s="28">
        <f t="shared" si="5"/>
        <v>4500</v>
      </c>
      <c r="E51" s="32"/>
      <c r="F51" s="23">
        <f t="shared" si="3"/>
        <v>0</v>
      </c>
      <c r="G51" s="12">
        <f t="shared" si="4"/>
        <v>0</v>
      </c>
    </row>
    <row r="52" spans="1:7" ht="30" customHeight="1">
      <c r="A52" s="9">
        <v>2.17</v>
      </c>
      <c r="B52" s="17" t="s">
        <v>48</v>
      </c>
      <c r="C52" s="15">
        <v>9000</v>
      </c>
      <c r="D52" s="28">
        <f t="shared" si="5"/>
        <v>2250</v>
      </c>
      <c r="E52" s="30">
        <v>1238</v>
      </c>
      <c r="F52" s="23">
        <f t="shared" si="3"/>
        <v>55.02222222222222</v>
      </c>
      <c r="G52" s="12">
        <f t="shared" si="4"/>
        <v>13.755555555555555</v>
      </c>
    </row>
    <row r="53" spans="1:7" ht="15" customHeight="1">
      <c r="A53" s="9">
        <v>2.18</v>
      </c>
      <c r="B53" s="10" t="s">
        <v>49</v>
      </c>
      <c r="C53" s="15">
        <v>6000</v>
      </c>
      <c r="D53" s="28">
        <f t="shared" si="5"/>
        <v>1500</v>
      </c>
      <c r="E53" s="32">
        <v>1354.3</v>
      </c>
      <c r="F53" s="23">
        <f t="shared" si="3"/>
        <v>90.28666666666666</v>
      </c>
      <c r="G53" s="12">
        <f t="shared" si="4"/>
        <v>22.571666666666665</v>
      </c>
    </row>
    <row r="54" spans="1:7" ht="15" customHeight="1">
      <c r="A54" s="9">
        <v>2.19</v>
      </c>
      <c r="B54" s="10" t="s">
        <v>50</v>
      </c>
      <c r="C54" s="15">
        <v>27000</v>
      </c>
      <c r="D54" s="28">
        <f t="shared" si="5"/>
        <v>6750</v>
      </c>
      <c r="E54" s="32">
        <v>6574</v>
      </c>
      <c r="F54" s="23">
        <f t="shared" si="3"/>
        <v>97.39259259259259</v>
      </c>
      <c r="G54" s="12">
        <f t="shared" si="4"/>
        <v>24.348148148148148</v>
      </c>
    </row>
    <row r="55" spans="1:7" ht="15" customHeight="1">
      <c r="A55" s="33" t="s">
        <v>51</v>
      </c>
      <c r="B55" s="10" t="s">
        <v>52</v>
      </c>
      <c r="C55" s="15">
        <v>1000</v>
      </c>
      <c r="D55" s="28">
        <f t="shared" si="5"/>
        <v>250</v>
      </c>
      <c r="E55" s="32">
        <v>13.9</v>
      </c>
      <c r="F55" s="23">
        <f t="shared" si="3"/>
        <v>5.5600000000000005</v>
      </c>
      <c r="G55" s="12">
        <f t="shared" si="4"/>
        <v>1.3900000000000001</v>
      </c>
    </row>
    <row r="56" spans="1:7" ht="15" customHeight="1">
      <c r="A56" s="9">
        <v>2.21</v>
      </c>
      <c r="B56" s="10" t="s">
        <v>53</v>
      </c>
      <c r="C56" s="15">
        <v>20500</v>
      </c>
      <c r="D56" s="28">
        <f t="shared" si="5"/>
        <v>5125</v>
      </c>
      <c r="E56" s="32">
        <v>148</v>
      </c>
      <c r="F56" s="23">
        <f t="shared" si="3"/>
        <v>2.887804878048781</v>
      </c>
      <c r="G56" s="12">
        <f t="shared" si="4"/>
        <v>0.7219512195121952</v>
      </c>
    </row>
    <row r="57" spans="1:7" ht="15" customHeight="1">
      <c r="A57" s="9">
        <v>2.22</v>
      </c>
      <c r="B57" s="10" t="s">
        <v>54</v>
      </c>
      <c r="C57" s="15">
        <v>62300</v>
      </c>
      <c r="D57" s="28">
        <f t="shared" si="5"/>
        <v>15575</v>
      </c>
      <c r="E57" s="32">
        <v>4753.5</v>
      </c>
      <c r="F57" s="23">
        <f t="shared" si="3"/>
        <v>30.520064205457466</v>
      </c>
      <c r="G57" s="12">
        <f t="shared" si="4"/>
        <v>7.6300160513643664</v>
      </c>
    </row>
    <row r="58" spans="1:7" ht="15" customHeight="1">
      <c r="A58" s="9">
        <v>25</v>
      </c>
      <c r="B58" s="10" t="s">
        <v>55</v>
      </c>
      <c r="C58" s="21">
        <v>919000</v>
      </c>
      <c r="D58" s="28">
        <f t="shared" si="5"/>
        <v>229750</v>
      </c>
      <c r="E58" s="32">
        <v>162164.3</v>
      </c>
      <c r="F58" s="23">
        <f t="shared" si="3"/>
        <v>70.58293797606093</v>
      </c>
      <c r="G58" s="12">
        <f t="shared" si="4"/>
        <v>17.645734494015233</v>
      </c>
    </row>
    <row r="59" spans="1:7" ht="15" customHeight="1">
      <c r="A59" s="9">
        <v>26</v>
      </c>
      <c r="B59" s="10" t="s">
        <v>56</v>
      </c>
      <c r="C59" s="21">
        <v>25000</v>
      </c>
      <c r="D59" s="28">
        <f t="shared" si="5"/>
        <v>6250</v>
      </c>
      <c r="E59" s="32">
        <v>744</v>
      </c>
      <c r="F59" s="23">
        <f t="shared" si="3"/>
        <v>11.904</v>
      </c>
      <c r="G59" s="12">
        <f t="shared" si="4"/>
        <v>2.976</v>
      </c>
    </row>
    <row r="60" spans="1:7" ht="15" customHeight="1">
      <c r="A60" s="9">
        <v>27</v>
      </c>
      <c r="B60" s="10" t="s">
        <v>57</v>
      </c>
      <c r="C60" s="21">
        <v>25000</v>
      </c>
      <c r="D60" s="28">
        <v>7000</v>
      </c>
      <c r="E60" s="32">
        <v>6405</v>
      </c>
      <c r="F60" s="23">
        <f t="shared" si="3"/>
        <v>91.5</v>
      </c>
      <c r="G60" s="12">
        <f t="shared" si="4"/>
        <v>25.619999999999997</v>
      </c>
    </row>
    <row r="61" spans="1:7" ht="15" customHeight="1">
      <c r="A61" s="9">
        <v>28</v>
      </c>
      <c r="B61" s="10" t="s">
        <v>58</v>
      </c>
      <c r="C61" s="21">
        <f>C62+C63</f>
        <v>14474</v>
      </c>
      <c r="D61" s="21">
        <f>D62+D63</f>
        <v>4750</v>
      </c>
      <c r="E61" s="21">
        <f>E62+E63</f>
        <v>4126.9</v>
      </c>
      <c r="F61" s="23">
        <f t="shared" si="3"/>
        <v>86.88210526315788</v>
      </c>
      <c r="G61" s="12">
        <f t="shared" si="4"/>
        <v>28.512505181705123</v>
      </c>
    </row>
    <row r="62" spans="1:7" ht="33.75" customHeight="1">
      <c r="A62" s="9">
        <v>28.1</v>
      </c>
      <c r="B62" s="17" t="s">
        <v>92</v>
      </c>
      <c r="C62" s="15">
        <v>5000</v>
      </c>
      <c r="D62" s="28">
        <f t="shared" si="5"/>
        <v>1250</v>
      </c>
      <c r="E62" s="32">
        <v>1000</v>
      </c>
      <c r="F62" s="23">
        <f t="shared" si="3"/>
        <v>80</v>
      </c>
      <c r="G62" s="12">
        <f t="shared" si="4"/>
        <v>20</v>
      </c>
    </row>
    <row r="63" spans="1:7" ht="14.25" customHeight="1">
      <c r="A63" s="9">
        <v>28.2</v>
      </c>
      <c r="B63" s="10" t="s">
        <v>59</v>
      </c>
      <c r="C63" s="15">
        <v>9474</v>
      </c>
      <c r="D63" s="28">
        <v>3500</v>
      </c>
      <c r="E63" s="32">
        <v>3126.9</v>
      </c>
      <c r="F63" s="23">
        <f t="shared" si="3"/>
        <v>89.34</v>
      </c>
      <c r="G63" s="12">
        <f t="shared" si="4"/>
        <v>33.00506649778341</v>
      </c>
    </row>
    <row r="64" spans="1:7" ht="15" customHeight="1" hidden="1">
      <c r="A64" s="9">
        <v>29</v>
      </c>
      <c r="B64" s="10" t="s">
        <v>19</v>
      </c>
      <c r="C64" s="15"/>
      <c r="D64" s="28">
        <f t="shared" si="5"/>
        <v>0</v>
      </c>
      <c r="E64" s="32"/>
      <c r="F64" s="23"/>
      <c r="G64" s="12"/>
    </row>
    <row r="65" spans="1:7" ht="19.5" customHeight="1">
      <c r="A65" s="9"/>
      <c r="B65" s="20" t="s">
        <v>60</v>
      </c>
      <c r="C65" s="24">
        <v>400000</v>
      </c>
      <c r="D65" s="28">
        <f>C65/4*4</f>
        <v>400000</v>
      </c>
      <c r="E65" s="32"/>
      <c r="F65" s="23">
        <f t="shared" si="3"/>
        <v>0</v>
      </c>
      <c r="G65" s="12">
        <f t="shared" si="4"/>
        <v>0</v>
      </c>
    </row>
    <row r="66" spans="1:7" ht="30.75" customHeight="1">
      <c r="A66" s="9"/>
      <c r="B66" s="34" t="s">
        <v>61</v>
      </c>
      <c r="C66" s="35">
        <f>C34+C35+C58+C59+C60+C61+C65+C64</f>
        <v>2308201.7</v>
      </c>
      <c r="D66" s="35">
        <f>D34+D35+D58+D59+D60+D61+D65+D64</f>
        <v>878931.925</v>
      </c>
      <c r="E66" s="35">
        <f>E34+E35+E58+E59+E60+E61+E65+E64</f>
        <v>337104.7</v>
      </c>
      <c r="F66" s="23">
        <f t="shared" si="3"/>
        <v>38.353903233177014</v>
      </c>
      <c r="G66" s="12">
        <f t="shared" si="4"/>
        <v>14.604646552335526</v>
      </c>
    </row>
    <row r="67" spans="1:7" ht="27" customHeight="1">
      <c r="A67" s="36">
        <v>1</v>
      </c>
      <c r="B67" s="17" t="s">
        <v>62</v>
      </c>
      <c r="C67" s="15">
        <v>1409434</v>
      </c>
      <c r="D67" s="12">
        <f>C67</f>
        <v>1409434</v>
      </c>
      <c r="E67" s="16">
        <v>1710.6</v>
      </c>
      <c r="F67" s="14">
        <f t="shared" si="3"/>
        <v>0.12136786823646938</v>
      </c>
      <c r="G67" s="12">
        <f t="shared" si="4"/>
        <v>0.12136786823646938</v>
      </c>
    </row>
    <row r="68" spans="1:7" ht="30" customHeight="1">
      <c r="A68" s="36">
        <v>2</v>
      </c>
      <c r="B68" s="17" t="s">
        <v>63</v>
      </c>
      <c r="C68" s="15">
        <v>1768926</v>
      </c>
      <c r="D68" s="12">
        <f aca="true" t="shared" si="6" ref="D68:D74">C68</f>
        <v>1768926</v>
      </c>
      <c r="E68" s="16">
        <v>33612.3</v>
      </c>
      <c r="F68" s="14">
        <f t="shared" si="3"/>
        <v>1.9001529741775518</v>
      </c>
      <c r="G68" s="12">
        <f t="shared" si="4"/>
        <v>1.9001529741775518</v>
      </c>
    </row>
    <row r="69" spans="1:7" ht="15" customHeight="1">
      <c r="A69" s="36">
        <v>3</v>
      </c>
      <c r="B69" s="17" t="s">
        <v>64</v>
      </c>
      <c r="C69" s="15">
        <v>20000</v>
      </c>
      <c r="D69" s="12">
        <f t="shared" si="6"/>
        <v>20000</v>
      </c>
      <c r="E69" s="16"/>
      <c r="F69" s="14">
        <f t="shared" si="3"/>
        <v>0</v>
      </c>
      <c r="G69" s="12">
        <f t="shared" si="4"/>
        <v>0</v>
      </c>
    </row>
    <row r="70" spans="1:7" ht="15" customHeight="1">
      <c r="A70" s="36">
        <v>4</v>
      </c>
      <c r="B70" s="17" t="s">
        <v>65</v>
      </c>
      <c r="C70" s="15">
        <v>26155</v>
      </c>
      <c r="D70" s="12">
        <f t="shared" si="6"/>
        <v>26155</v>
      </c>
      <c r="E70" s="16">
        <v>4460.6</v>
      </c>
      <c r="F70" s="14">
        <f t="shared" si="3"/>
        <v>17.05448289046072</v>
      </c>
      <c r="G70" s="12">
        <f t="shared" si="4"/>
        <v>17.05448289046072</v>
      </c>
    </row>
    <row r="71" spans="1:7" ht="15" customHeight="1">
      <c r="A71" s="36">
        <v>5</v>
      </c>
      <c r="B71" s="17" t="s">
        <v>66</v>
      </c>
      <c r="C71" s="15">
        <v>61799.3</v>
      </c>
      <c r="D71" s="12">
        <f t="shared" si="6"/>
        <v>61799.3</v>
      </c>
      <c r="E71" s="16">
        <v>28158</v>
      </c>
      <c r="F71" s="14">
        <f t="shared" si="3"/>
        <v>45.5636228889324</v>
      </c>
      <c r="G71" s="12">
        <f t="shared" si="4"/>
        <v>45.5636228889324</v>
      </c>
    </row>
    <row r="72" spans="1:7" ht="21" customHeight="1">
      <c r="A72" s="36">
        <v>6</v>
      </c>
      <c r="B72" s="17" t="s">
        <v>67</v>
      </c>
      <c r="C72" s="15">
        <v>500</v>
      </c>
      <c r="D72" s="12">
        <f t="shared" si="6"/>
        <v>500</v>
      </c>
      <c r="E72" s="16"/>
      <c r="F72" s="14">
        <f t="shared" si="3"/>
        <v>0</v>
      </c>
      <c r="G72" s="12">
        <f t="shared" si="4"/>
        <v>0</v>
      </c>
    </row>
    <row r="73" spans="1:7" ht="30" customHeight="1" hidden="1">
      <c r="A73" s="36">
        <v>7</v>
      </c>
      <c r="B73" s="17" t="s">
        <v>68</v>
      </c>
      <c r="C73" s="15"/>
      <c r="D73" s="12">
        <f t="shared" si="6"/>
        <v>0</v>
      </c>
      <c r="E73" s="16"/>
      <c r="F73" s="14" t="e">
        <f t="shared" si="3"/>
        <v>#DIV/0!</v>
      </c>
      <c r="G73" s="12" t="e">
        <f t="shared" si="4"/>
        <v>#DIV/0!</v>
      </c>
    </row>
    <row r="74" spans="1:7" ht="24" customHeight="1">
      <c r="A74" s="36">
        <v>8</v>
      </c>
      <c r="B74" s="17" t="s">
        <v>69</v>
      </c>
      <c r="C74" s="15">
        <v>40000</v>
      </c>
      <c r="D74" s="12">
        <f t="shared" si="6"/>
        <v>40000</v>
      </c>
      <c r="E74" s="16">
        <v>28887.9</v>
      </c>
      <c r="F74" s="14">
        <f t="shared" si="3"/>
        <v>72.21975</v>
      </c>
      <c r="G74" s="12">
        <f t="shared" si="4"/>
        <v>72.21975</v>
      </c>
    </row>
    <row r="75" spans="1:7" ht="30" customHeight="1">
      <c r="A75" s="36"/>
      <c r="B75" s="20" t="s">
        <v>70</v>
      </c>
      <c r="C75" s="24">
        <f>C67+C68+C69+C70+C71+C72+C73+C74</f>
        <v>3326814.3</v>
      </c>
      <c r="D75" s="24">
        <f>D67+D68+D69+D70+D71+D72+D73+D74</f>
        <v>3326814.3</v>
      </c>
      <c r="E75" s="24">
        <f>E67+E68+E69+E70+E71+E72+E73+E74</f>
        <v>96829.4</v>
      </c>
      <c r="F75" s="14">
        <f t="shared" si="3"/>
        <v>2.9105742391452387</v>
      </c>
      <c r="G75" s="12">
        <f t="shared" si="4"/>
        <v>2.9105742391452387</v>
      </c>
    </row>
    <row r="76" spans="1:7" ht="30" customHeight="1">
      <c r="A76" s="93">
        <v>9</v>
      </c>
      <c r="B76" s="20" t="s">
        <v>71</v>
      </c>
      <c r="C76" s="37">
        <v>-800000</v>
      </c>
      <c r="D76" s="98">
        <v>-800000</v>
      </c>
      <c r="E76" s="100">
        <v>-83269</v>
      </c>
      <c r="F76" s="14">
        <f t="shared" si="3"/>
        <v>10.408625</v>
      </c>
      <c r="G76" s="12">
        <f t="shared" si="4"/>
        <v>10.408625</v>
      </c>
    </row>
    <row r="77" spans="1:7" ht="15" customHeight="1">
      <c r="A77" s="97"/>
      <c r="B77" s="53" t="s">
        <v>72</v>
      </c>
      <c r="C77" s="75"/>
      <c r="D77" s="99"/>
      <c r="E77" s="101"/>
      <c r="F77" s="45"/>
      <c r="G77" s="73"/>
    </row>
    <row r="78" spans="1:7" ht="18" customHeight="1">
      <c r="A78" s="76"/>
      <c r="B78" s="104" t="s">
        <v>73</v>
      </c>
      <c r="C78" s="104"/>
      <c r="D78" s="77">
        <f>D75+D76</f>
        <v>2526814.3</v>
      </c>
      <c r="E78" s="77">
        <f>E75+E76</f>
        <v>13560.399999999994</v>
      </c>
      <c r="F78" s="78"/>
      <c r="G78" s="79"/>
    </row>
    <row r="79" spans="1:5" ht="18.75" customHeight="1">
      <c r="A79" s="86" t="s">
        <v>89</v>
      </c>
      <c r="B79" s="86"/>
      <c r="C79" s="66"/>
      <c r="D79" s="72">
        <f>+C66+C78-D65</f>
        <v>1908201.7000000002</v>
      </c>
      <c r="E79" s="72">
        <f>E66+E78-E65</f>
        <v>350665.1</v>
      </c>
    </row>
    <row r="80" spans="1:7" ht="15" customHeight="1">
      <c r="A80" s="86" t="s">
        <v>96</v>
      </c>
      <c r="B80" s="86"/>
      <c r="C80" s="86"/>
      <c r="D80" s="86"/>
      <c r="E80" s="86"/>
      <c r="F80" s="86"/>
      <c r="G80" s="86"/>
    </row>
    <row r="81" spans="1:7" ht="15" customHeight="1">
      <c r="A81" s="86"/>
      <c r="B81" s="86"/>
      <c r="C81" s="86"/>
      <c r="D81" s="86"/>
      <c r="E81" s="86"/>
      <c r="F81" s="86"/>
      <c r="G81" s="86"/>
    </row>
    <row r="82" spans="1:7" ht="27.75" customHeight="1">
      <c r="A82" s="76" t="s">
        <v>74</v>
      </c>
      <c r="B82" s="81" t="s">
        <v>75</v>
      </c>
      <c r="C82" s="55">
        <v>811877.7</v>
      </c>
      <c r="D82" s="79">
        <f>C82/4</f>
        <v>202969.425</v>
      </c>
      <c r="E82" s="52">
        <v>157478.1</v>
      </c>
      <c r="F82" s="79">
        <f aca="true" t="shared" si="7" ref="F82:F94">E82/D82*100</f>
        <v>77.58710456020655</v>
      </c>
      <c r="G82" s="79">
        <f aca="true" t="shared" si="8" ref="G82:G94">E82/C82*100</f>
        <v>19.39677614005164</v>
      </c>
    </row>
    <row r="83" spans="1:7" ht="30" customHeight="1">
      <c r="A83" s="43">
        <v>2</v>
      </c>
      <c r="B83" s="48" t="s">
        <v>76</v>
      </c>
      <c r="C83" s="80">
        <v>1615034</v>
      </c>
      <c r="D83" s="59">
        <f aca="true" t="shared" si="9" ref="D83:D92">C83/4</f>
        <v>403758.5</v>
      </c>
      <c r="E83" s="51">
        <v>60202.6</v>
      </c>
      <c r="F83" s="74">
        <f t="shared" si="7"/>
        <v>14.91054677486666</v>
      </c>
      <c r="G83" s="59">
        <f t="shared" si="8"/>
        <v>3.727636693716665</v>
      </c>
    </row>
    <row r="84" spans="1:7" ht="15" customHeight="1">
      <c r="A84" s="36" t="s">
        <v>77</v>
      </c>
      <c r="B84" s="17" t="s">
        <v>78</v>
      </c>
      <c r="C84" s="15">
        <v>4500</v>
      </c>
      <c r="D84" s="12">
        <f t="shared" si="9"/>
        <v>1125</v>
      </c>
      <c r="E84" s="16">
        <v>0</v>
      </c>
      <c r="F84" s="38">
        <f t="shared" si="7"/>
        <v>0</v>
      </c>
      <c r="G84" s="12">
        <f t="shared" si="8"/>
        <v>0</v>
      </c>
    </row>
    <row r="85" spans="1:7" ht="15" customHeight="1">
      <c r="A85" s="36">
        <v>4</v>
      </c>
      <c r="B85" s="17" t="s">
        <v>79</v>
      </c>
      <c r="C85" s="15">
        <v>36000</v>
      </c>
      <c r="D85" s="12">
        <v>30000</v>
      </c>
      <c r="E85" s="16">
        <v>14000</v>
      </c>
      <c r="F85" s="38">
        <f t="shared" si="7"/>
        <v>46.666666666666664</v>
      </c>
      <c r="G85" s="12">
        <f t="shared" si="8"/>
        <v>38.88888888888889</v>
      </c>
    </row>
    <row r="86" spans="1:7" ht="30" customHeight="1">
      <c r="A86" s="36">
        <v>5</v>
      </c>
      <c r="B86" s="17" t="s">
        <v>80</v>
      </c>
      <c r="C86" s="15">
        <v>250200</v>
      </c>
      <c r="D86" s="12">
        <f t="shared" si="9"/>
        <v>62550</v>
      </c>
      <c r="E86" s="16"/>
      <c r="F86" s="38">
        <f t="shared" si="7"/>
        <v>0</v>
      </c>
      <c r="G86" s="12">
        <f t="shared" si="8"/>
        <v>0</v>
      </c>
    </row>
    <row r="87" spans="1:7" ht="15" customHeight="1">
      <c r="A87" s="36">
        <v>6</v>
      </c>
      <c r="B87" s="17" t="s">
        <v>81</v>
      </c>
      <c r="C87" s="15">
        <v>35000</v>
      </c>
      <c r="D87" s="12">
        <v>35000</v>
      </c>
      <c r="E87" s="12">
        <v>23191</v>
      </c>
      <c r="F87" s="38">
        <f t="shared" si="7"/>
        <v>66.25999999999999</v>
      </c>
      <c r="G87" s="12">
        <f t="shared" si="8"/>
        <v>66.25999999999999</v>
      </c>
    </row>
    <row r="88" spans="1:7" ht="15" customHeight="1">
      <c r="A88" s="36">
        <v>7</v>
      </c>
      <c r="B88" s="17" t="s">
        <v>82</v>
      </c>
      <c r="C88" s="15">
        <v>1118600</v>
      </c>
      <c r="D88" s="12">
        <f t="shared" si="9"/>
        <v>279650</v>
      </c>
      <c r="E88" s="16">
        <v>4237.3</v>
      </c>
      <c r="F88" s="38">
        <f t="shared" si="7"/>
        <v>1.5152154478812803</v>
      </c>
      <c r="G88" s="12">
        <f t="shared" si="8"/>
        <v>0.37880386197032007</v>
      </c>
    </row>
    <row r="89" spans="1:7" ht="15" customHeight="1">
      <c r="A89" s="36">
        <v>8</v>
      </c>
      <c r="B89" s="17" t="s">
        <v>83</v>
      </c>
      <c r="C89" s="15">
        <v>25250</v>
      </c>
      <c r="D89" s="12">
        <f t="shared" si="9"/>
        <v>6312.5</v>
      </c>
      <c r="E89" s="16">
        <v>703.8</v>
      </c>
      <c r="F89" s="38">
        <f t="shared" si="7"/>
        <v>11.149306930693069</v>
      </c>
      <c r="G89" s="12">
        <f t="shared" si="8"/>
        <v>2.787326732673267</v>
      </c>
    </row>
    <row r="90" spans="1:7" ht="15" customHeight="1">
      <c r="A90" s="36" t="s">
        <v>84</v>
      </c>
      <c r="B90" s="17" t="s">
        <v>33</v>
      </c>
      <c r="C90" s="15">
        <v>365000</v>
      </c>
      <c r="D90" s="12">
        <f t="shared" si="9"/>
        <v>91250</v>
      </c>
      <c r="E90" s="12">
        <v>70836</v>
      </c>
      <c r="F90" s="38">
        <f t="shared" si="7"/>
        <v>77.62849315068493</v>
      </c>
      <c r="G90" s="12">
        <f t="shared" si="8"/>
        <v>19.407123287671233</v>
      </c>
    </row>
    <row r="91" spans="1:7" ht="15" customHeight="1">
      <c r="A91" s="36">
        <v>10</v>
      </c>
      <c r="B91" s="17" t="s">
        <v>85</v>
      </c>
      <c r="C91" s="15">
        <v>161600</v>
      </c>
      <c r="D91" s="12">
        <f t="shared" si="9"/>
        <v>40400</v>
      </c>
      <c r="E91" s="16">
        <v>25877.3</v>
      </c>
      <c r="F91" s="38">
        <f t="shared" si="7"/>
        <v>64.05272277227722</v>
      </c>
      <c r="G91" s="12">
        <f t="shared" si="8"/>
        <v>16.013180693069305</v>
      </c>
    </row>
    <row r="92" spans="1:7" ht="15" customHeight="1">
      <c r="A92" s="36">
        <v>11</v>
      </c>
      <c r="B92" s="17" t="s">
        <v>86</v>
      </c>
      <c r="C92" s="15">
        <v>786954.3</v>
      </c>
      <c r="D92" s="12">
        <f t="shared" si="9"/>
        <v>196738.575</v>
      </c>
      <c r="E92" s="16">
        <v>71003</v>
      </c>
      <c r="F92" s="38">
        <f t="shared" si="7"/>
        <v>36.0900245414505</v>
      </c>
      <c r="G92" s="12">
        <f t="shared" si="8"/>
        <v>9.022506135362624</v>
      </c>
    </row>
    <row r="93" spans="1:7" ht="15" customHeight="1">
      <c r="A93" s="36" t="s">
        <v>87</v>
      </c>
      <c r="B93" s="17" t="s">
        <v>88</v>
      </c>
      <c r="C93" s="15">
        <v>25000</v>
      </c>
      <c r="D93" s="12">
        <v>8000</v>
      </c>
      <c r="E93" s="16">
        <v>6405</v>
      </c>
      <c r="F93" s="38">
        <f t="shared" si="7"/>
        <v>80.0625</v>
      </c>
      <c r="G93" s="12">
        <f t="shared" si="8"/>
        <v>25.619999999999997</v>
      </c>
    </row>
    <row r="94" spans="1:7" ht="30" customHeight="1">
      <c r="A94" s="93"/>
      <c r="B94" s="20" t="s">
        <v>71</v>
      </c>
      <c r="C94" s="37">
        <v>-800000</v>
      </c>
      <c r="D94" s="12">
        <v>-800000</v>
      </c>
      <c r="E94" s="16">
        <v>-83269</v>
      </c>
      <c r="F94" s="38">
        <f t="shared" si="7"/>
        <v>10.408625</v>
      </c>
      <c r="G94" s="12">
        <f t="shared" si="8"/>
        <v>10.408625</v>
      </c>
    </row>
    <row r="95" spans="1:7" ht="15.75" customHeight="1" thickBot="1">
      <c r="A95" s="94"/>
      <c r="B95" s="20" t="s">
        <v>72</v>
      </c>
      <c r="C95" s="37"/>
      <c r="D95" s="27"/>
      <c r="E95" s="27"/>
      <c r="F95" s="38"/>
      <c r="G95" s="12"/>
    </row>
    <row r="96" spans="1:7" ht="18.75" customHeight="1" thickBot="1">
      <c r="A96" s="36"/>
      <c r="B96" s="20" t="s">
        <v>89</v>
      </c>
      <c r="C96" s="39">
        <f>C82+C83+C84+C85+C86+C87+C88+C89+C90+C91+C92+C93+C94</f>
        <v>4435016</v>
      </c>
      <c r="D96" s="40">
        <f>D82+D83+D84+D85+D86+D87+D88+D89+D90+D91+D92+D93+D94</f>
        <v>557754</v>
      </c>
      <c r="E96" s="40">
        <f>E82+E83+E84+E85+E86+E87+E88+E89+E90+E91+E92+E93+E94</f>
        <v>350665.1</v>
      </c>
      <c r="F96" s="38">
        <f>E96/D96*100</f>
        <v>62.870925174897884</v>
      </c>
      <c r="G96" s="12">
        <f>E96/C96*100</f>
        <v>7.90673810421428</v>
      </c>
    </row>
    <row r="97" ht="15" customHeight="1">
      <c r="A97" s="41"/>
    </row>
    <row r="98" ht="35.25" customHeight="1">
      <c r="A98" s="41"/>
    </row>
    <row r="99" spans="1:7" ht="27" customHeight="1">
      <c r="A99" s="87" t="s">
        <v>99</v>
      </c>
      <c r="B99" s="88"/>
      <c r="C99" s="88"/>
      <c r="D99" s="88"/>
      <c r="E99" s="88"/>
      <c r="F99" s="88"/>
      <c r="G99" s="88"/>
    </row>
    <row r="120" spans="1:7" ht="15" customHeight="1">
      <c r="A120" s="87"/>
      <c r="B120" s="88"/>
      <c r="C120" s="88"/>
      <c r="D120" s="88"/>
      <c r="E120" s="88"/>
      <c r="F120" s="88"/>
      <c r="G120" s="88"/>
    </row>
  </sheetData>
  <sheetProtection/>
  <mergeCells count="22">
    <mergeCell ref="A26:A27"/>
    <mergeCell ref="B26:B27"/>
    <mergeCell ref="D76:D77"/>
    <mergeCell ref="E76:E77"/>
    <mergeCell ref="A99:G99"/>
    <mergeCell ref="A1:G1"/>
    <mergeCell ref="A2:G2"/>
    <mergeCell ref="A3:G3"/>
    <mergeCell ref="B78:C78"/>
    <mergeCell ref="A80:G81"/>
    <mergeCell ref="A4:G4"/>
    <mergeCell ref="A5:G5"/>
    <mergeCell ref="A79:B79"/>
    <mergeCell ref="A120:G120"/>
    <mergeCell ref="C26:C27"/>
    <mergeCell ref="A6:G6"/>
    <mergeCell ref="A7:G7"/>
    <mergeCell ref="A94:A95"/>
    <mergeCell ref="A31:A32"/>
    <mergeCell ref="B31:D31"/>
    <mergeCell ref="B32:E32"/>
    <mergeCell ref="A76:A77"/>
  </mergeCells>
  <printOptions/>
  <pageMargins left="0.3937007874015748" right="0.1968503937007874" top="0.3937007874015748" bottom="0.1968503937007874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Anahit</cp:lastModifiedBy>
  <cp:lastPrinted>2024-04-30T11:29:21Z</cp:lastPrinted>
  <dcterms:created xsi:type="dcterms:W3CDTF">2023-10-18T18:28:23Z</dcterms:created>
  <dcterms:modified xsi:type="dcterms:W3CDTF">2024-04-30T11:29:26Z</dcterms:modified>
  <cp:category/>
  <cp:version/>
  <cp:contentType/>
  <cp:contentStatus/>
</cp:coreProperties>
</file>